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.konstantinidi\Documents\_ ДВСО РАБОТА Константиниди\на сайт\"/>
    </mc:Choice>
  </mc:AlternateContent>
  <bookViews>
    <workbookView xWindow="0" yWindow="0" windowWidth="26790" windowHeight="12270"/>
  </bookViews>
  <sheets>
    <sheet name="ГРБС(Пр+ГП+РезервФонд)" sheetId="3" r:id="rId1"/>
    <sheet name="Финансирование ГосПрограммы" sheetId="2" state="hidden" r:id="rId2"/>
  </sheets>
  <calcPr calcId="162913"/>
</workbook>
</file>

<file path=xl/calcChain.xml><?xml version="1.0" encoding="utf-8"?>
<calcChain xmlns="http://schemas.openxmlformats.org/spreadsheetml/2006/main">
  <c r="K18" i="2" l="1"/>
  <c r="J18" i="2"/>
  <c r="I18" i="2"/>
  <c r="H18" i="2"/>
  <c r="F18" i="2"/>
  <c r="E18" i="2"/>
  <c r="D18" i="2"/>
  <c r="C18" i="2"/>
  <c r="K16" i="2"/>
  <c r="M16" i="2" s="1"/>
  <c r="J16" i="2"/>
  <c r="P16" i="2" s="1"/>
  <c r="I16" i="2"/>
  <c r="H16" i="2"/>
  <c r="F16" i="2"/>
  <c r="E16" i="2"/>
  <c r="D16" i="2"/>
  <c r="C16" i="2"/>
  <c r="P18" i="3"/>
  <c r="O18" i="3"/>
  <c r="N18" i="3"/>
  <c r="M18" i="3"/>
  <c r="L18" i="3"/>
  <c r="P16" i="3"/>
  <c r="O16" i="3"/>
  <c r="N16" i="3"/>
  <c r="M16" i="3"/>
  <c r="L16" i="3"/>
  <c r="P18" i="2" l="1"/>
  <c r="N18" i="2"/>
  <c r="O18" i="2"/>
  <c r="L18" i="2"/>
  <c r="M18" i="2"/>
  <c r="N16" i="2"/>
  <c r="O16" i="2"/>
  <c r="L16" i="2"/>
  <c r="L44" i="3"/>
  <c r="F42" i="2" l="1"/>
  <c r="F43" i="2"/>
  <c r="F44" i="2"/>
  <c r="F41" i="2"/>
  <c r="E42" i="2"/>
  <c r="E43" i="2"/>
  <c r="E44" i="2"/>
  <c r="E41" i="2"/>
  <c r="D42" i="2"/>
  <c r="D43" i="2"/>
  <c r="D44" i="2"/>
  <c r="D41" i="2"/>
  <c r="C42" i="2"/>
  <c r="C43" i="2"/>
  <c r="C44" i="2"/>
  <c r="C41" i="2"/>
  <c r="F33" i="2"/>
  <c r="F34" i="2"/>
  <c r="F35" i="2"/>
  <c r="F32" i="2"/>
  <c r="E33" i="2"/>
  <c r="E34" i="2"/>
  <c r="E35" i="2"/>
  <c r="E32" i="2"/>
  <c r="D33" i="2"/>
  <c r="D34" i="2"/>
  <c r="D35" i="2"/>
  <c r="D32" i="2"/>
  <c r="C33" i="2"/>
  <c r="C34" i="2"/>
  <c r="C35" i="2"/>
  <c r="C32" i="2"/>
  <c r="F24" i="2"/>
  <c r="F25" i="2"/>
  <c r="F26" i="2"/>
  <c r="F27" i="2"/>
  <c r="F28" i="2"/>
  <c r="F29" i="2"/>
  <c r="F30" i="2"/>
  <c r="F23" i="2"/>
  <c r="E24" i="2"/>
  <c r="E25" i="2"/>
  <c r="E26" i="2"/>
  <c r="E27" i="2"/>
  <c r="E28" i="2"/>
  <c r="E29" i="2"/>
  <c r="E30" i="2"/>
  <c r="E23" i="2"/>
  <c r="D24" i="2"/>
  <c r="D25" i="2"/>
  <c r="D26" i="2"/>
  <c r="D27" i="2"/>
  <c r="D28" i="2"/>
  <c r="D29" i="2"/>
  <c r="D30" i="2"/>
  <c r="D23" i="2"/>
  <c r="C24" i="2"/>
  <c r="C25" i="2"/>
  <c r="C26" i="2"/>
  <c r="C27" i="2"/>
  <c r="C28" i="2"/>
  <c r="C29" i="2"/>
  <c r="C30" i="2"/>
  <c r="C23" i="2"/>
  <c r="F5" i="2"/>
  <c r="F6" i="2"/>
  <c r="F7" i="2"/>
  <c r="F8" i="2"/>
  <c r="F9" i="2"/>
  <c r="F10" i="2"/>
  <c r="F11" i="2"/>
  <c r="F12" i="2"/>
  <c r="F13" i="2"/>
  <c r="F14" i="2"/>
  <c r="F15" i="2"/>
  <c r="F17" i="2"/>
  <c r="F19" i="2"/>
  <c r="F20" i="2"/>
  <c r="F4" i="2"/>
  <c r="E5" i="2"/>
  <c r="E6" i="2"/>
  <c r="E7" i="2"/>
  <c r="E8" i="2"/>
  <c r="E9" i="2"/>
  <c r="E10" i="2"/>
  <c r="E11" i="2"/>
  <c r="E12" i="2"/>
  <c r="E13" i="2"/>
  <c r="E14" i="2"/>
  <c r="E15" i="2"/>
  <c r="E17" i="2"/>
  <c r="E19" i="2"/>
  <c r="E20" i="2"/>
  <c r="E4" i="2"/>
  <c r="D5" i="2"/>
  <c r="D6" i="2"/>
  <c r="D7" i="2"/>
  <c r="D8" i="2"/>
  <c r="D9" i="2"/>
  <c r="D10" i="2"/>
  <c r="D11" i="2"/>
  <c r="D12" i="2"/>
  <c r="D13" i="2"/>
  <c r="D14" i="2"/>
  <c r="D15" i="2"/>
  <c r="D17" i="2"/>
  <c r="D19" i="2"/>
  <c r="D20" i="2"/>
  <c r="D4" i="2"/>
  <c r="C5" i="2"/>
  <c r="C6" i="2"/>
  <c r="C7" i="2"/>
  <c r="C8" i="2"/>
  <c r="C9" i="2"/>
  <c r="C10" i="2"/>
  <c r="C11" i="2"/>
  <c r="C12" i="2"/>
  <c r="C13" i="2"/>
  <c r="C14" i="2"/>
  <c r="C15" i="2"/>
  <c r="C17" i="2"/>
  <c r="C19" i="2"/>
  <c r="C20" i="2"/>
  <c r="C4" i="2"/>
  <c r="B33" i="2"/>
  <c r="B34" i="2"/>
  <c r="B35" i="2"/>
  <c r="B32" i="2"/>
  <c r="B23" i="2"/>
  <c r="B15" i="2"/>
  <c r="B14" i="2"/>
  <c r="B5" i="2"/>
  <c r="B6" i="2"/>
  <c r="B7" i="2"/>
  <c r="B8" i="2"/>
  <c r="B9" i="2"/>
  <c r="B10" i="2"/>
  <c r="B11" i="2"/>
  <c r="B12" i="2"/>
  <c r="B13" i="2"/>
  <c r="B4" i="2"/>
  <c r="A33" i="2"/>
  <c r="A34" i="2"/>
  <c r="A35" i="2"/>
  <c r="A32" i="2"/>
  <c r="A23" i="2"/>
  <c r="A15" i="2"/>
  <c r="A14" i="2"/>
  <c r="A5" i="2"/>
  <c r="A6" i="2"/>
  <c r="A7" i="2"/>
  <c r="A8" i="2"/>
  <c r="A9" i="2"/>
  <c r="A10" i="2"/>
  <c r="A11" i="2"/>
  <c r="A12" i="2"/>
  <c r="A13" i="2"/>
  <c r="A4" i="2"/>
  <c r="K43" i="2" l="1"/>
  <c r="K44" i="2"/>
  <c r="K42" i="2"/>
  <c r="K41" i="2"/>
  <c r="J42" i="2"/>
  <c r="J43" i="2"/>
  <c r="J44" i="2"/>
  <c r="J41" i="2"/>
  <c r="I42" i="2"/>
  <c r="I43" i="2"/>
  <c r="I44" i="2"/>
  <c r="I41" i="2"/>
  <c r="H42" i="2"/>
  <c r="H43" i="2"/>
  <c r="H44" i="2"/>
  <c r="H41" i="2"/>
  <c r="K33" i="2"/>
  <c r="K34" i="2"/>
  <c r="K35" i="2"/>
  <c r="K32" i="2"/>
  <c r="J33" i="2"/>
  <c r="J34" i="2"/>
  <c r="J35" i="2"/>
  <c r="J32" i="2"/>
  <c r="I33" i="2"/>
  <c r="I34" i="2"/>
  <c r="I35" i="2"/>
  <c r="I32" i="2"/>
  <c r="H33" i="2"/>
  <c r="H34" i="2"/>
  <c r="H35" i="2"/>
  <c r="H32" i="2"/>
  <c r="K24" i="2"/>
  <c r="K25" i="2"/>
  <c r="K26" i="2"/>
  <c r="K27" i="2"/>
  <c r="K28" i="2"/>
  <c r="K29" i="2"/>
  <c r="K30" i="2"/>
  <c r="K23" i="2"/>
  <c r="J24" i="2"/>
  <c r="J25" i="2"/>
  <c r="J26" i="2"/>
  <c r="J27" i="2"/>
  <c r="J28" i="2"/>
  <c r="J29" i="2"/>
  <c r="J30" i="2"/>
  <c r="J23" i="2"/>
  <c r="I24" i="2"/>
  <c r="I25" i="2"/>
  <c r="I26" i="2"/>
  <c r="I27" i="2"/>
  <c r="I28" i="2"/>
  <c r="I29" i="2"/>
  <c r="I30" i="2"/>
  <c r="I23" i="2"/>
  <c r="H24" i="2"/>
  <c r="H25" i="2"/>
  <c r="H26" i="2"/>
  <c r="H27" i="2"/>
  <c r="H28" i="2"/>
  <c r="H29" i="2"/>
  <c r="H30" i="2"/>
  <c r="H23" i="2"/>
  <c r="K5" i="2"/>
  <c r="K6" i="2"/>
  <c r="K7" i="2"/>
  <c r="K8" i="2"/>
  <c r="K9" i="2"/>
  <c r="K10" i="2"/>
  <c r="K11" i="2"/>
  <c r="K12" i="2"/>
  <c r="K13" i="2"/>
  <c r="K14" i="2"/>
  <c r="K15" i="2"/>
  <c r="K17" i="2"/>
  <c r="K19" i="2"/>
  <c r="K20" i="2"/>
  <c r="K4" i="2"/>
  <c r="J5" i="2"/>
  <c r="J6" i="2"/>
  <c r="J7" i="2"/>
  <c r="J8" i="2"/>
  <c r="J9" i="2"/>
  <c r="J10" i="2"/>
  <c r="J11" i="2"/>
  <c r="J12" i="2"/>
  <c r="J13" i="2"/>
  <c r="J14" i="2"/>
  <c r="J15" i="2"/>
  <c r="J17" i="2"/>
  <c r="J19" i="2"/>
  <c r="J20" i="2"/>
  <c r="J4" i="2"/>
  <c r="I5" i="2"/>
  <c r="I6" i="2"/>
  <c r="I7" i="2"/>
  <c r="I8" i="2"/>
  <c r="I9" i="2"/>
  <c r="I10" i="2"/>
  <c r="I11" i="2"/>
  <c r="I12" i="2"/>
  <c r="I13" i="2"/>
  <c r="I14" i="2"/>
  <c r="I15" i="2"/>
  <c r="I17" i="2"/>
  <c r="I19" i="2"/>
  <c r="I20" i="2"/>
  <c r="I4" i="2"/>
  <c r="H14" i="2"/>
  <c r="H15" i="2"/>
  <c r="H17" i="2"/>
  <c r="H19" i="2"/>
  <c r="H20" i="2"/>
  <c r="H5" i="2"/>
  <c r="H6" i="2"/>
  <c r="H7" i="2"/>
  <c r="H8" i="2"/>
  <c r="H9" i="2"/>
  <c r="H10" i="2"/>
  <c r="H11" i="2"/>
  <c r="H12" i="2"/>
  <c r="H13" i="2"/>
  <c r="H4" i="2"/>
  <c r="M5" i="2" l="1"/>
  <c r="M13" i="2"/>
  <c r="I21" i="2"/>
  <c r="H22" i="2"/>
  <c r="I22" i="2"/>
  <c r="J22" i="2"/>
  <c r="K22" i="2"/>
  <c r="P6" i="2"/>
  <c r="P5" i="2"/>
  <c r="M6" i="2"/>
  <c r="N4" i="2"/>
  <c r="N6" i="2"/>
  <c r="O6" i="2"/>
  <c r="L13" i="2"/>
  <c r="N5" i="2"/>
  <c r="O13" i="2"/>
  <c r="O5" i="2"/>
  <c r="L6" i="2"/>
  <c r="P4" i="2"/>
  <c r="M4" i="2"/>
  <c r="L4" i="2"/>
  <c r="O4" i="2"/>
  <c r="L5" i="2"/>
  <c r="N13" i="2"/>
  <c r="M4" i="3"/>
  <c r="L4" i="3"/>
  <c r="L5" i="3"/>
  <c r="K22" i="3" l="1"/>
  <c r="J22" i="3"/>
  <c r="I22" i="3"/>
  <c r="H22" i="3"/>
  <c r="P4" i="3"/>
  <c r="O4" i="3"/>
  <c r="N4" i="3"/>
  <c r="N10" i="2" l="1"/>
  <c r="O10" i="2"/>
  <c r="P5" i="3" l="1"/>
  <c r="O5" i="3"/>
  <c r="N5" i="3"/>
  <c r="M5" i="3"/>
  <c r="P7" i="3"/>
  <c r="O7" i="3"/>
  <c r="N7" i="3"/>
  <c r="M7" i="3"/>
  <c r="L7" i="3"/>
  <c r="P7" i="2" l="1"/>
  <c r="O7" i="2"/>
  <c r="N7" i="2"/>
  <c r="K45" i="3" l="1"/>
  <c r="J45" i="3"/>
  <c r="I45" i="3"/>
  <c r="H45" i="3"/>
  <c r="N44" i="3"/>
  <c r="M44" i="3"/>
  <c r="N43" i="3"/>
  <c r="M43" i="3"/>
  <c r="L43" i="3"/>
  <c r="N42" i="3"/>
  <c r="M42" i="3"/>
  <c r="L42" i="3"/>
  <c r="N41" i="3"/>
  <c r="M41" i="3"/>
  <c r="L41" i="3"/>
  <c r="P35" i="3"/>
  <c r="O35" i="3"/>
  <c r="N35" i="3"/>
  <c r="M35" i="3"/>
  <c r="L35" i="3"/>
  <c r="P34" i="3"/>
  <c r="O34" i="3"/>
  <c r="N34" i="3"/>
  <c r="M34" i="3"/>
  <c r="L34" i="3"/>
  <c r="P33" i="3"/>
  <c r="O33" i="3"/>
  <c r="N33" i="3"/>
  <c r="M33" i="3"/>
  <c r="L33" i="3"/>
  <c r="P32" i="3"/>
  <c r="O32" i="3"/>
  <c r="N32" i="3"/>
  <c r="M32" i="3"/>
  <c r="L32" i="3"/>
  <c r="K31" i="3"/>
  <c r="J31" i="3"/>
  <c r="J36" i="3" s="1"/>
  <c r="J49" i="3" s="1"/>
  <c r="I31" i="3"/>
  <c r="I36" i="3" s="1"/>
  <c r="H31" i="3"/>
  <c r="P30" i="3"/>
  <c r="O30" i="3"/>
  <c r="N30" i="3"/>
  <c r="M30" i="3"/>
  <c r="L30" i="3"/>
  <c r="P29" i="3"/>
  <c r="O29" i="3"/>
  <c r="N29" i="3"/>
  <c r="M29" i="3"/>
  <c r="L29" i="3"/>
  <c r="P28" i="3"/>
  <c r="O28" i="3"/>
  <c r="N28" i="3"/>
  <c r="M28" i="3"/>
  <c r="L28" i="3"/>
  <c r="P27" i="3"/>
  <c r="O27" i="3"/>
  <c r="N27" i="3"/>
  <c r="M27" i="3"/>
  <c r="L27" i="3"/>
  <c r="P26" i="3"/>
  <c r="O26" i="3"/>
  <c r="N26" i="3"/>
  <c r="M26" i="3"/>
  <c r="L26" i="3"/>
  <c r="P25" i="3"/>
  <c r="O25" i="3"/>
  <c r="N25" i="3"/>
  <c r="M25" i="3"/>
  <c r="L25" i="3"/>
  <c r="P24" i="3"/>
  <c r="O24" i="3"/>
  <c r="N24" i="3"/>
  <c r="M24" i="3"/>
  <c r="L24" i="3"/>
  <c r="P23" i="3"/>
  <c r="O23" i="3"/>
  <c r="N23" i="3"/>
  <c r="M23" i="3"/>
  <c r="L23" i="3"/>
  <c r="K21" i="3"/>
  <c r="J21" i="3"/>
  <c r="I21" i="3"/>
  <c r="H21" i="3"/>
  <c r="P20" i="3"/>
  <c r="O20" i="3"/>
  <c r="N20" i="3"/>
  <c r="M20" i="3"/>
  <c r="L20" i="3"/>
  <c r="P19" i="3"/>
  <c r="O19" i="3"/>
  <c r="N19" i="3"/>
  <c r="M19" i="3"/>
  <c r="L19" i="3"/>
  <c r="P17" i="3"/>
  <c r="O17" i="3"/>
  <c r="N17" i="3"/>
  <c r="M17" i="3"/>
  <c r="L17" i="3"/>
  <c r="P15" i="3"/>
  <c r="O15" i="3"/>
  <c r="N15" i="3"/>
  <c r="M15" i="3"/>
  <c r="L15" i="3"/>
  <c r="P14" i="3"/>
  <c r="O14" i="3"/>
  <c r="N14" i="3"/>
  <c r="M14" i="3"/>
  <c r="L14" i="3"/>
  <c r="O13" i="3"/>
  <c r="N13" i="3"/>
  <c r="M13" i="3"/>
  <c r="L13" i="3"/>
  <c r="P12" i="3"/>
  <c r="O12" i="3"/>
  <c r="N12" i="3"/>
  <c r="M12" i="3"/>
  <c r="L12" i="3"/>
  <c r="P11" i="3"/>
  <c r="O11" i="3"/>
  <c r="N11" i="3"/>
  <c r="M11" i="3"/>
  <c r="L11" i="3"/>
  <c r="P10" i="3"/>
  <c r="O10" i="3"/>
  <c r="N10" i="3"/>
  <c r="M10" i="3"/>
  <c r="L10" i="3"/>
  <c r="P9" i="3"/>
  <c r="O9" i="3"/>
  <c r="N9" i="3"/>
  <c r="M9" i="3"/>
  <c r="L9" i="3"/>
  <c r="P8" i="3"/>
  <c r="O8" i="3"/>
  <c r="N8" i="3"/>
  <c r="M8" i="3"/>
  <c r="L8" i="3"/>
  <c r="P6" i="3"/>
  <c r="O6" i="3"/>
  <c r="N6" i="3"/>
  <c r="M6" i="3"/>
  <c r="L6" i="3"/>
  <c r="I37" i="3" l="1"/>
  <c r="I38" i="3" s="1"/>
  <c r="I38" i="2" s="1"/>
  <c r="I49" i="3"/>
  <c r="L45" i="3"/>
  <c r="N45" i="3"/>
  <c r="P22" i="3"/>
  <c r="O22" i="3"/>
  <c r="N22" i="3"/>
  <c r="M31" i="3"/>
  <c r="P31" i="3"/>
  <c r="P36" i="3" s="1"/>
  <c r="P49" i="3" s="1"/>
  <c r="O31" i="3"/>
  <c r="O36" i="3" s="1"/>
  <c r="O49" i="3" s="1"/>
  <c r="L31" i="3"/>
  <c r="K36" i="3"/>
  <c r="K49" i="3" s="1"/>
  <c r="J37" i="3"/>
  <c r="J38" i="3" s="1"/>
  <c r="J38" i="2" s="1"/>
  <c r="O21" i="3"/>
  <c r="M21" i="3"/>
  <c r="P21" i="3"/>
  <c r="N21" i="3"/>
  <c r="L22" i="3"/>
  <c r="L21" i="3"/>
  <c r="H36" i="3"/>
  <c r="N31" i="3"/>
  <c r="N36" i="3" s="1"/>
  <c r="N49" i="3" s="1"/>
  <c r="M45" i="3"/>
  <c r="M22" i="3"/>
  <c r="I47" i="3" l="1"/>
  <c r="I39" i="3"/>
  <c r="H37" i="3"/>
  <c r="H38" i="3" s="1"/>
  <c r="H38" i="2" s="1"/>
  <c r="H49" i="3"/>
  <c r="J39" i="3"/>
  <c r="L36" i="3"/>
  <c r="L49" i="3" s="1"/>
  <c r="H47" i="3"/>
  <c r="H39" i="3"/>
  <c r="O37" i="3"/>
  <c r="M36" i="3"/>
  <c r="M49" i="3" s="1"/>
  <c r="P37" i="3"/>
  <c r="K37" i="3"/>
  <c r="J47" i="3"/>
  <c r="N37" i="3"/>
  <c r="N38" i="3" s="1"/>
  <c r="I45" i="2"/>
  <c r="J45" i="2"/>
  <c r="K45" i="2"/>
  <c r="H45" i="2"/>
  <c r="N41" i="2"/>
  <c r="M41" i="2"/>
  <c r="L41" i="2"/>
  <c r="N42" i="2"/>
  <c r="M42" i="2"/>
  <c r="L42" i="2"/>
  <c r="N43" i="2"/>
  <c r="M43" i="2"/>
  <c r="L43" i="2"/>
  <c r="K38" i="3" l="1"/>
  <c r="K38" i="2" s="1"/>
  <c r="K47" i="3"/>
  <c r="O47" i="3" s="1"/>
  <c r="K39" i="3"/>
  <c r="P39" i="3" s="1"/>
  <c r="L37" i="3"/>
  <c r="M37" i="3"/>
  <c r="L22" i="2"/>
  <c r="M22" i="2"/>
  <c r="M45" i="2"/>
  <c r="N45" i="2"/>
  <c r="L45" i="2"/>
  <c r="P38" i="3" l="1"/>
  <c r="O38" i="3"/>
  <c r="M47" i="3"/>
  <c r="N47" i="3"/>
  <c r="M38" i="3"/>
  <c r="L47" i="3"/>
  <c r="L38" i="3"/>
  <c r="P47" i="3"/>
  <c r="N39" i="3"/>
  <c r="O39" i="3"/>
  <c r="L44" i="2"/>
  <c r="P34" i="2" l="1"/>
  <c r="O34" i="2"/>
  <c r="N34" i="2"/>
  <c r="M34" i="2"/>
  <c r="L34" i="2"/>
  <c r="P26" i="2"/>
  <c r="O26" i="2"/>
  <c r="N26" i="2"/>
  <c r="M26" i="2"/>
  <c r="L26" i="2"/>
  <c r="P24" i="2"/>
  <c r="O24" i="2"/>
  <c r="N24" i="2"/>
  <c r="M24" i="2"/>
  <c r="L24" i="2"/>
  <c r="P12" i="2"/>
  <c r="O12" i="2"/>
  <c r="N12" i="2"/>
  <c r="M12" i="2"/>
  <c r="L12" i="2"/>
  <c r="P11" i="2"/>
  <c r="O11" i="2"/>
  <c r="N11" i="2"/>
  <c r="M11" i="2"/>
  <c r="L11" i="2"/>
  <c r="L14" i="2"/>
  <c r="P10" i="2"/>
  <c r="M10" i="2"/>
  <c r="L10" i="2"/>
  <c r="P28" i="2" l="1"/>
  <c r="O28" i="2"/>
  <c r="N28" i="2"/>
  <c r="M28" i="2"/>
  <c r="L28" i="2"/>
  <c r="O38" i="2" l="1"/>
  <c r="N44" i="2" l="1"/>
  <c r="M44" i="2"/>
  <c r="P33" i="2" l="1"/>
  <c r="P35" i="2"/>
  <c r="P32" i="2"/>
  <c r="P25" i="2"/>
  <c r="P27" i="2"/>
  <c r="P29" i="2"/>
  <c r="P30" i="2"/>
  <c r="P23" i="2"/>
  <c r="P20" i="2"/>
  <c r="P19" i="2"/>
  <c r="P17" i="2"/>
  <c r="P15" i="2"/>
  <c r="P8" i="2"/>
  <c r="P9" i="2"/>
  <c r="P14" i="2"/>
  <c r="O35" i="2"/>
  <c r="O33" i="2"/>
  <c r="O32" i="2"/>
  <c r="O25" i="2"/>
  <c r="O27" i="2"/>
  <c r="O29" i="2"/>
  <c r="O30" i="2"/>
  <c r="O23" i="2"/>
  <c r="O20" i="2"/>
  <c r="O19" i="2"/>
  <c r="O17" i="2"/>
  <c r="O15" i="2"/>
  <c r="O14" i="2"/>
  <c r="O8" i="2"/>
  <c r="O9" i="2"/>
  <c r="J31" i="2"/>
  <c r="J21" i="2"/>
  <c r="O22" i="2" l="1"/>
  <c r="P22" i="2"/>
  <c r="P31" i="2"/>
  <c r="P36" i="2" s="1"/>
  <c r="O31" i="2"/>
  <c r="O36" i="2" s="1"/>
  <c r="I31" i="2"/>
  <c r="J36" i="2"/>
  <c r="K31" i="2"/>
  <c r="K36" i="2" s="1"/>
  <c r="H31" i="2"/>
  <c r="H36" i="2" s="1"/>
  <c r="H37" i="2" s="1"/>
  <c r="N25" i="2"/>
  <c r="N27" i="2"/>
  <c r="N29" i="2"/>
  <c r="N30" i="2"/>
  <c r="N32" i="2"/>
  <c r="N33" i="2"/>
  <c r="N35" i="2"/>
  <c r="N23" i="2"/>
  <c r="N8" i="2"/>
  <c r="N9" i="2"/>
  <c r="N14" i="2"/>
  <c r="N15" i="2"/>
  <c r="N17" i="2"/>
  <c r="N19" i="2"/>
  <c r="N20" i="2"/>
  <c r="O21" i="2"/>
  <c r="P21" i="2"/>
  <c r="K21" i="2"/>
  <c r="H21" i="2"/>
  <c r="M25" i="2"/>
  <c r="M27" i="2"/>
  <c r="M29" i="2"/>
  <c r="M30" i="2"/>
  <c r="M32" i="2"/>
  <c r="M33" i="2"/>
  <c r="M35" i="2"/>
  <c r="M23" i="2"/>
  <c r="M8" i="2"/>
  <c r="M9" i="2"/>
  <c r="M14" i="2"/>
  <c r="M15" i="2"/>
  <c r="M17" i="2"/>
  <c r="M19" i="2"/>
  <c r="M20" i="2"/>
  <c r="M7" i="2"/>
  <c r="L25" i="2"/>
  <c r="L27" i="2"/>
  <c r="L29" i="2"/>
  <c r="L30" i="2"/>
  <c r="L32" i="2"/>
  <c r="L33" i="2"/>
  <c r="L35" i="2"/>
  <c r="L23" i="2"/>
  <c r="L8" i="2"/>
  <c r="L9" i="2"/>
  <c r="L15" i="2"/>
  <c r="L17" i="2"/>
  <c r="L19" i="2"/>
  <c r="L20" i="2"/>
  <c r="L7" i="2"/>
  <c r="H47" i="2" l="1"/>
  <c r="N22" i="2"/>
  <c r="I36" i="2"/>
  <c r="I37" i="2" s="1"/>
  <c r="I47" i="2" s="1"/>
  <c r="H39" i="2"/>
  <c r="L31" i="2"/>
  <c r="O37" i="2"/>
  <c r="M21" i="2"/>
  <c r="L21" i="2"/>
  <c r="K37" i="2"/>
  <c r="K47" i="2" s="1"/>
  <c r="J37" i="2"/>
  <c r="J47" i="2" s="1"/>
  <c r="N38" i="2"/>
  <c r="P37" i="2"/>
  <c r="M38" i="2"/>
  <c r="N21" i="2"/>
  <c r="N31" i="2"/>
  <c r="N36" i="2" s="1"/>
  <c r="M31" i="2"/>
  <c r="L38" i="2"/>
  <c r="J39" i="2" l="1"/>
  <c r="I39" i="2"/>
  <c r="M36" i="2"/>
  <c r="K39" i="2"/>
  <c r="M37" i="2"/>
  <c r="L37" i="2"/>
  <c r="N37" i="2"/>
  <c r="L36" i="2"/>
  <c r="O39" i="2" l="1"/>
  <c r="O47" i="2"/>
  <c r="P39" i="2"/>
  <c r="N47" i="2"/>
  <c r="N39" i="2"/>
  <c r="M47" i="2"/>
  <c r="L47" i="2"/>
  <c r="P47" i="2"/>
</calcChain>
</file>

<file path=xl/sharedStrings.xml><?xml version="1.0" encoding="utf-8"?>
<sst xmlns="http://schemas.openxmlformats.org/spreadsheetml/2006/main" count="240" uniqueCount="93">
  <si>
    <t>Подр</t>
  </si>
  <si>
    <t>Вед</t>
  </si>
  <si>
    <t>ЦСт</t>
  </si>
  <si>
    <t>ВР</t>
  </si>
  <si>
    <t>Остатки лимита</t>
  </si>
  <si>
    <t>Департамент ветеринарии Свердловской области</t>
  </si>
  <si>
    <t>0405</t>
  </si>
  <si>
    <t>006</t>
  </si>
  <si>
    <t>611</t>
  </si>
  <si>
    <t>612</t>
  </si>
  <si>
    <t>0600310000</t>
  </si>
  <si>
    <t>530</t>
  </si>
  <si>
    <t>0412</t>
  </si>
  <si>
    <t>121</t>
  </si>
  <si>
    <t>122</t>
  </si>
  <si>
    <t>129</t>
  </si>
  <si>
    <t>244</t>
  </si>
  <si>
    <t>ГКУСО Свердловская облветстанция</t>
  </si>
  <si>
    <t>111</t>
  </si>
  <si>
    <t>119</t>
  </si>
  <si>
    <t>851</t>
  </si>
  <si>
    <t>852</t>
  </si>
  <si>
    <t>Итого по распорядителю Департамент ветеринарии Свердловской области</t>
  </si>
  <si>
    <t>Остатки СБР</t>
  </si>
  <si>
    <t>Бюджетные ассигнования (СБР)</t>
  </si>
  <si>
    <t>Лимиты бюджетных обязательств (ЛБО)</t>
  </si>
  <si>
    <t>Объемы финансирования</t>
  </si>
  <si>
    <t>Кассовый расход</t>
  </si>
  <si>
    <t>Исполнение
СБР %</t>
  </si>
  <si>
    <t>Исполнение
ЛБО %</t>
  </si>
  <si>
    <t>Остаток объемов финансирования</t>
  </si>
  <si>
    <t>Наименование мероприятия государственной программы</t>
  </si>
  <si>
    <t>Проведение аккредитации государственных бюджетных учреждений ветеринарии Свердловской области</t>
  </si>
  <si>
    <t>Получатель</t>
  </si>
  <si>
    <t>ГКУСО</t>
  </si>
  <si>
    <t>Обеспечение деятельности государственных органов (центральный аппарат)</t>
  </si>
  <si>
    <t>247</t>
  </si>
  <si>
    <t>633</t>
  </si>
  <si>
    <t>Доп.кл.</t>
  </si>
  <si>
    <t>000100</t>
  </si>
  <si>
    <t>112</t>
  </si>
  <si>
    <t>243</t>
  </si>
  <si>
    <t>0601010000</t>
  </si>
  <si>
    <t>Создание условий для получения ветеринарными лабораториями Свердловской области аккредитации в национальной системе аккредитации и (или) расширения их области аккредитации</t>
  </si>
  <si>
    <t>Приведение в надлежащее ветеринарно-санитарное состояние сибиреязвенных скотомогильников, переданных в государственную собственность Свердловской области</t>
  </si>
  <si>
    <t>7009040700</t>
  </si>
  <si>
    <t>540</t>
  </si>
  <si>
    <t>853</t>
  </si>
  <si>
    <t>Резервный фонд</t>
  </si>
  <si>
    <t>Аппарат управления ДВСО</t>
  </si>
  <si>
    <t>Итого по Резервному фонду</t>
  </si>
  <si>
    <t xml:space="preserve">Департамент ветеринарии </t>
  </si>
  <si>
    <t>0113</t>
  </si>
  <si>
    <t>ИТОГО ГосПрограмма:</t>
  </si>
  <si>
    <t>Итого по распорядителю Департамент ветеринарии Свердловской области без Резервного Фонда</t>
  </si>
  <si>
    <t>ВСЕГО ГРБС (ГОСПРОГРАММА + РЕЗЕРВНЫЙ ФОНД+ПРОЧИЕ)</t>
  </si>
  <si>
    <t>Итого по получателю ГКУСО</t>
  </si>
  <si>
    <t>Итого по получателю ДВСО</t>
  </si>
  <si>
    <t>1003</t>
  </si>
  <si>
    <t>7009010000</t>
  </si>
  <si>
    <t>322</t>
  </si>
  <si>
    <t>7009011000</t>
  </si>
  <si>
    <t>ИТОГО ГОСПРОГРАММА + РЕЗЕРВНЫЙ ФОНД+АППАРАТ</t>
  </si>
  <si>
    <t>Итого по получателю ГКУСО Свердловская облветстанция</t>
  </si>
  <si>
    <t>Итого по получателю Департамент ветеринарии Свердловской области</t>
  </si>
  <si>
    <t>ВСЕГО ГОСПРОГРАММА:</t>
  </si>
  <si>
    <t>7009055490</t>
  </si>
  <si>
    <t>0640113010</t>
  </si>
  <si>
    <t>0640110020</t>
  </si>
  <si>
    <t>0640142П00</t>
  </si>
  <si>
    <t>0640142П10</t>
  </si>
  <si>
    <t>0640110070</t>
  </si>
  <si>
    <t>062T252510</t>
  </si>
  <si>
    <t>24-52510-00000-00000</t>
  </si>
  <si>
    <t>0640113030</t>
  </si>
  <si>
    <t>0640110040</t>
  </si>
  <si>
    <t>0640110050</t>
  </si>
  <si>
    <t>0640110060</t>
  </si>
  <si>
    <t>24-525-00000-00000</t>
  </si>
  <si>
    <t>Обеспечена аккредитация и (или) расширена область аккредитации в национальной системе аккредитации ветеринарных лабораторий, подведомственных органам исполнительной власти субъектов Российской Федерации</t>
  </si>
  <si>
    <t>Обеспечено текущее содержание государственных казенных учреждений</t>
  </si>
  <si>
    <t>Осуществлено материально-техническое обеспечение и проведение командно-штабных учений (тренировок) Сводного областного мобильного противоэпизоотического отряда</t>
  </si>
  <si>
    <t>Предоставлены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</si>
  <si>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Организована деятельность приютов для животных без владельцев</t>
  </si>
  <si>
    <t>Проведены мероприятия по проектированию санитарно-защитных зон и содержанию сибиреязвенных скотомогильников, переданных в государственную собственность Свердловской области</t>
  </si>
  <si>
    <t>Ликвидированы неиспользуемые скотомогильники, находящиеся в государственной собственности Свердловской области</t>
  </si>
  <si>
    <t>Обеспечены модернизация и укрепление материально-технической базы государственных бюджетных учреждений ветеринарии Свердловской области</t>
  </si>
  <si>
    <t>Выполнены государственные работы в сфере ветеринарии государственными бюджетными учреждениями Свердловской области</t>
  </si>
  <si>
    <t>Предоставлены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</si>
  <si>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006030</t>
  </si>
  <si>
    <t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</si>
  <si>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Резервный фонд Правительства Свердловской области</t>
  </si>
  <si>
    <t>Финансирование мероприятий государственной программы Свердловской области "Обеспечение эпизоотического и ветеринарно-санитарного благополучия Свердловской области"
с 01.01.2024 по 31.12.2024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</si>
</sst>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Calibri"/>
      <family val="2"/>
      <scheme val="minor"/>
    </font>
    <font>
      <sz val="12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Arial Cyr"/>
      <charset val="204"/>
    </font>
    <font>
      <sz val="12"/>
      <color rgb="FF00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4">
    <xf numFmtId="0" fontId="0" fillId="0" borderId="0"/>
    <xf numFmtId="0" fontId="6" fillId="0" borderId="0">
      <alignment horizontal="right"/>
    </xf>
    <xf numFmtId="0" fontId="1" fillId="0" borderId="1">
      <alignment horizontal="center"/>
    </xf>
    <xf numFmtId="0" fontId="2" fillId="0" borderId="1"/>
    <xf numFmtId="0" fontId="3" fillId="0" borderId="2"/>
    <xf numFmtId="49" fontId="3" fillId="0" borderId="3">
      <alignment horizontal="center" vertical="center" wrapText="1"/>
    </xf>
    <xf numFmtId="49" fontId="3" fillId="0" borderId="3">
      <alignment horizontal="center" vertical="center" shrinkToFit="1"/>
    </xf>
    <xf numFmtId="0" fontId="3" fillId="0" borderId="3">
      <alignment horizontal="left" vertical="top" wrapText="1"/>
    </xf>
    <xf numFmtId="49" fontId="3" fillId="0" borderId="3">
      <alignment horizontal="center" vertical="top" wrapText="1"/>
    </xf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0" fontId="4" fillId="0" borderId="3">
      <alignment horizontal="left" vertical="top" wrapText="1"/>
    </xf>
    <xf numFmtId="4" fontId="4" fillId="2" borderId="3">
      <alignment horizontal="right" vertical="top" shrinkToFit="1"/>
    </xf>
    <xf numFmtId="4" fontId="4" fillId="3" borderId="3">
      <alignment horizontal="right" vertical="top" shrinkToFit="1"/>
    </xf>
    <xf numFmtId="0" fontId="4" fillId="0" borderId="3"/>
    <xf numFmtId="4" fontId="4" fillId="4" borderId="3">
      <alignment horizontal="right" vertical="top" shrinkToFit="1"/>
    </xf>
    <xf numFmtId="0" fontId="3" fillId="0" borderId="4"/>
    <xf numFmtId="0" fontId="3" fillId="0" borderId="1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0" fontId="5" fillId="5" borderId="1"/>
  </cellStyleXfs>
  <cellXfs count="257">
    <xf numFmtId="0" fontId="0" fillId="0" borderId="0" xfId="0"/>
    <xf numFmtId="0" fontId="0" fillId="0" borderId="0" xfId="0" applyProtection="1">
      <protection locked="0"/>
    </xf>
    <xf numFmtId="0" fontId="2" fillId="0" borderId="1" xfId="3" applyNumberFormat="1" applyProtection="1"/>
    <xf numFmtId="0" fontId="3" fillId="0" borderId="2" xfId="4" applyNumberFormat="1" applyProtection="1"/>
    <xf numFmtId="49" fontId="3" fillId="0" borderId="3" xfId="5" applyNumberFormat="1" applyProtection="1">
      <alignment horizontal="center" vertical="center" wrapText="1"/>
    </xf>
    <xf numFmtId="0" fontId="3" fillId="0" borderId="3" xfId="7" applyNumberFormat="1" applyProtection="1">
      <alignment horizontal="left" vertical="top" wrapText="1"/>
    </xf>
    <xf numFmtId="49" fontId="3" fillId="0" borderId="3" xfId="9" applyNumberFormat="1" applyProtection="1">
      <alignment horizontal="left" vertical="top" wrapText="1"/>
    </xf>
    <xf numFmtId="4" fontId="3" fillId="0" borderId="3" xfId="10" applyNumberFormat="1" applyProtection="1">
      <alignment horizontal="right" vertical="top" shrinkToFit="1"/>
    </xf>
    <xf numFmtId="4" fontId="4" fillId="3" borderId="3" xfId="13" applyNumberFormat="1" applyProtection="1">
      <alignment horizontal="right" vertical="top" shrinkToFit="1"/>
    </xf>
    <xf numFmtId="0" fontId="3" fillId="0" borderId="8" xfId="7" applyNumberFormat="1" applyBorder="1" applyProtection="1">
      <alignment horizontal="left" vertical="top" wrapText="1"/>
    </xf>
    <xf numFmtId="4" fontId="3" fillId="0" borderId="8" xfId="10" applyNumberFormat="1" applyBorder="1" applyProtection="1">
      <alignment horizontal="right" vertical="top" shrinkToFit="1"/>
    </xf>
    <xf numFmtId="4" fontId="3" fillId="0" borderId="3" xfId="10" applyNumberFormat="1" applyBorder="1" applyProtection="1">
      <alignment horizontal="right" vertical="top" shrinkToFit="1"/>
    </xf>
    <xf numFmtId="4" fontId="3" fillId="0" borderId="12" xfId="10" applyNumberFormat="1" applyBorder="1" applyProtection="1">
      <alignment horizontal="right" vertical="top" shrinkToFit="1"/>
    </xf>
    <xf numFmtId="4" fontId="3" fillId="0" borderId="13" xfId="10" applyNumberFormat="1" applyBorder="1" applyProtection="1">
      <alignment horizontal="right" vertical="top" shrinkToFit="1"/>
    </xf>
    <xf numFmtId="4" fontId="3" fillId="0" borderId="14" xfId="10" applyNumberFormat="1" applyBorder="1" applyProtection="1">
      <alignment horizontal="right" vertical="top" shrinkToFit="1"/>
    </xf>
    <xf numFmtId="49" fontId="3" fillId="0" borderId="5" xfId="5" applyNumberFormat="1" applyBorder="1" applyProtection="1">
      <alignment horizontal="center" vertical="center" wrapText="1"/>
    </xf>
    <xf numFmtId="4" fontId="3" fillId="0" borderId="5" xfId="10" applyNumberFormat="1" applyBorder="1" applyProtection="1">
      <alignment horizontal="right" vertical="top" shrinkToFit="1"/>
    </xf>
    <xf numFmtId="4" fontId="4" fillId="3" borderId="5" xfId="13" applyNumberFormat="1" applyBorder="1" applyProtection="1">
      <alignment horizontal="right" vertical="top" shrinkToFit="1"/>
    </xf>
    <xf numFmtId="49" fontId="3" fillId="0" borderId="7" xfId="5" applyNumberFormat="1" applyBorder="1" applyProtection="1">
      <alignment horizontal="center" vertical="center" wrapText="1"/>
    </xf>
    <xf numFmtId="4" fontId="3" fillId="0" borderId="7" xfId="10" applyNumberFormat="1" applyBorder="1" applyProtection="1">
      <alignment horizontal="right" vertical="top" shrinkToFit="1"/>
    </xf>
    <xf numFmtId="4" fontId="3" fillId="0" borderId="17" xfId="10" applyNumberFormat="1" applyBorder="1" applyProtection="1">
      <alignment horizontal="right" vertical="top" shrinkToFit="1"/>
    </xf>
    <xf numFmtId="4" fontId="3" fillId="0" borderId="18" xfId="10" applyNumberFormat="1" applyBorder="1" applyProtection="1">
      <alignment horizontal="right" vertical="top" shrinkToFit="1"/>
    </xf>
    <xf numFmtId="4" fontId="4" fillId="3" borderId="7" xfId="13" applyNumberFormat="1" applyBorder="1" applyProtection="1">
      <alignment horizontal="right" vertical="top" shrinkToFit="1"/>
    </xf>
    <xf numFmtId="0" fontId="3" fillId="0" borderId="1" xfId="4" applyNumberFormat="1" applyBorder="1" applyProtection="1"/>
    <xf numFmtId="4" fontId="4" fillId="3" borderId="20" xfId="13" applyNumberFormat="1" applyBorder="1" applyProtection="1">
      <alignment horizontal="right" vertical="top" shrinkToFit="1"/>
    </xf>
    <xf numFmtId="4" fontId="7" fillId="0" borderId="3" xfId="10" applyNumberFormat="1" applyFont="1" applyProtection="1">
      <alignment horizontal="right" vertical="top" shrinkToFit="1"/>
    </xf>
    <xf numFmtId="4" fontId="7" fillId="0" borderId="5" xfId="10" applyNumberFormat="1" applyFont="1" applyBorder="1" applyProtection="1">
      <alignment horizontal="right" vertical="top" shrinkToFit="1"/>
    </xf>
    <xf numFmtId="4" fontId="7" fillId="0" borderId="7" xfId="10" applyNumberFormat="1" applyFont="1" applyBorder="1" applyProtection="1">
      <alignment horizontal="right" vertical="top" shrinkToFit="1"/>
    </xf>
    <xf numFmtId="4" fontId="7" fillId="0" borderId="11" xfId="10" applyNumberFormat="1" applyFont="1" applyBorder="1" applyProtection="1">
      <alignment horizontal="right" vertical="top" shrinkToFit="1"/>
    </xf>
    <xf numFmtId="4" fontId="7" fillId="0" borderId="9" xfId="10" applyNumberFormat="1" applyFont="1" applyBorder="1" applyProtection="1">
      <alignment horizontal="right" vertical="top" shrinkToFit="1"/>
    </xf>
    <xf numFmtId="4" fontId="7" fillId="0" borderId="10" xfId="10" applyNumberFormat="1" applyFont="1" applyBorder="1" applyProtection="1">
      <alignment horizontal="right" vertical="top" shrinkToFit="1"/>
    </xf>
    <xf numFmtId="49" fontId="3" fillId="0" borderId="3" xfId="6" applyNumberFormat="1" applyAlignment="1" applyProtection="1">
      <alignment horizontal="center" vertical="center" wrapText="1" shrinkToFit="1"/>
    </xf>
    <xf numFmtId="0" fontId="9" fillId="0" borderId="30" xfId="7" applyNumberFormat="1" applyFont="1" applyBorder="1" applyAlignment="1" applyProtection="1">
      <alignment horizontal="left" vertical="top" wrapText="1"/>
    </xf>
    <xf numFmtId="49" fontId="9" fillId="0" borderId="30" xfId="7" applyNumberFormat="1" applyFont="1" applyBorder="1" applyAlignment="1" applyProtection="1">
      <alignment horizontal="left" vertical="top" wrapText="1"/>
    </xf>
    <xf numFmtId="0" fontId="7" fillId="0" borderId="34" xfId="16" applyNumberFormat="1" applyFont="1" applyBorder="1" applyProtection="1"/>
    <xf numFmtId="4" fontId="7" fillId="0" borderId="35" xfId="16" applyNumberFormat="1" applyFont="1" applyBorder="1" applyProtection="1"/>
    <xf numFmtId="4" fontId="7" fillId="0" borderId="36" xfId="16" applyNumberFormat="1" applyFont="1" applyBorder="1" applyProtection="1"/>
    <xf numFmtId="4" fontId="7" fillId="0" borderId="37" xfId="16" applyNumberFormat="1" applyFont="1" applyBorder="1" applyProtection="1"/>
    <xf numFmtId="4" fontId="7" fillId="0" borderId="38" xfId="16" applyNumberFormat="1" applyFont="1" applyBorder="1" applyProtection="1"/>
    <xf numFmtId="4" fontId="7" fillId="0" borderId="32" xfId="16" applyNumberFormat="1" applyFont="1" applyBorder="1" applyProtection="1"/>
    <xf numFmtId="4" fontId="3" fillId="0" borderId="8" xfId="10" applyNumberFormat="1" applyFill="1" applyBorder="1" applyProtection="1">
      <alignment horizontal="right" vertical="top" shrinkToFit="1"/>
    </xf>
    <xf numFmtId="0" fontId="9" fillId="0" borderId="30" xfId="7" applyNumberFormat="1" applyFont="1" applyBorder="1" applyAlignment="1" applyProtection="1">
      <alignment horizontal="right" vertical="top" wrapText="1"/>
    </xf>
    <xf numFmtId="4" fontId="9" fillId="0" borderId="30" xfId="10" applyNumberFormat="1" applyFont="1" applyBorder="1" applyProtection="1">
      <alignment horizontal="right" vertical="top" shrinkToFit="1"/>
    </xf>
    <xf numFmtId="49" fontId="3" fillId="0" borderId="11" xfId="9" applyNumberFormat="1" applyBorder="1" applyProtection="1">
      <alignment horizontal="left" vertical="top" wrapText="1"/>
    </xf>
    <xf numFmtId="4" fontId="4" fillId="4" borderId="13" xfId="15" applyNumberFormat="1" applyBorder="1" applyProtection="1">
      <alignment horizontal="right" vertical="top" shrinkToFit="1"/>
    </xf>
    <xf numFmtId="4" fontId="4" fillId="4" borderId="18" xfId="15" applyNumberFormat="1" applyBorder="1" applyProtection="1">
      <alignment horizontal="right" vertical="top" shrinkToFit="1"/>
    </xf>
    <xf numFmtId="0" fontId="10" fillId="0" borderId="0" xfId="0" applyFont="1" applyAlignment="1" applyProtection="1">
      <alignment horizontal="center"/>
      <protection locked="0"/>
    </xf>
    <xf numFmtId="4" fontId="9" fillId="0" borderId="39" xfId="10" applyNumberFormat="1" applyFont="1" applyBorder="1" applyProtection="1">
      <alignment horizontal="right" vertical="top" shrinkToFit="1"/>
    </xf>
    <xf numFmtId="0" fontId="11" fillId="0" borderId="1" xfId="0" applyFont="1" applyBorder="1" applyProtection="1">
      <protection locked="0"/>
    </xf>
    <xf numFmtId="4" fontId="9" fillId="0" borderId="41" xfId="10" applyNumberFormat="1" applyFont="1" applyBorder="1" applyProtection="1">
      <alignment horizontal="right" vertical="top" shrinkToFit="1"/>
    </xf>
    <xf numFmtId="0" fontId="11" fillId="0" borderId="44" xfId="0" applyFont="1" applyBorder="1" applyProtection="1">
      <protection locked="0"/>
    </xf>
    <xf numFmtId="4" fontId="7" fillId="0" borderId="45" xfId="10" applyNumberFormat="1" applyFont="1" applyBorder="1" applyProtection="1">
      <alignment horizontal="right" vertical="top" shrinkToFit="1"/>
    </xf>
    <xf numFmtId="4" fontId="7" fillId="0" borderId="46" xfId="10" applyNumberFormat="1" applyFont="1" applyBorder="1" applyProtection="1">
      <alignment horizontal="right" vertical="top" shrinkToFit="1"/>
    </xf>
    <xf numFmtId="4" fontId="0" fillId="0" borderId="0" xfId="0" applyNumberFormat="1" applyProtection="1">
      <protection locked="0"/>
    </xf>
    <xf numFmtId="4" fontId="12" fillId="7" borderId="35" xfId="0" applyNumberFormat="1" applyFont="1" applyFill="1" applyBorder="1" applyAlignment="1" applyProtection="1">
      <alignment vertical="center"/>
      <protection locked="0"/>
    </xf>
    <xf numFmtId="4" fontId="7" fillId="7" borderId="38" xfId="10" applyNumberFormat="1" applyFont="1" applyFill="1" applyBorder="1" applyAlignment="1" applyProtection="1">
      <alignment horizontal="right" vertical="center" shrinkToFit="1"/>
    </xf>
    <xf numFmtId="4" fontId="7" fillId="7" borderId="35" xfId="10" applyNumberFormat="1" applyFont="1" applyFill="1" applyBorder="1" applyAlignment="1" applyProtection="1">
      <alignment horizontal="right" vertical="center" shrinkToFit="1"/>
    </xf>
    <xf numFmtId="4" fontId="12" fillId="7" borderId="36" xfId="0" applyNumberFormat="1" applyFont="1" applyFill="1" applyBorder="1" applyAlignment="1" applyProtection="1">
      <alignment vertical="center"/>
      <protection locked="0"/>
    </xf>
    <xf numFmtId="4" fontId="12" fillId="6" borderId="30" xfId="0" applyNumberFormat="1" applyFont="1" applyFill="1" applyBorder="1" applyProtection="1">
      <protection locked="0"/>
    </xf>
    <xf numFmtId="4" fontId="12" fillId="6" borderId="39" xfId="0" applyNumberFormat="1" applyFont="1" applyFill="1" applyBorder="1" applyProtection="1">
      <protection locked="0"/>
    </xf>
    <xf numFmtId="4" fontId="12" fillId="6" borderId="43" xfId="0" applyNumberFormat="1" applyFont="1" applyFill="1" applyBorder="1" applyProtection="1">
      <protection locked="0"/>
    </xf>
    <xf numFmtId="4" fontId="7" fillId="6" borderId="41" xfId="10" applyNumberFormat="1" applyFont="1" applyFill="1" applyBorder="1" applyProtection="1">
      <alignment horizontal="right" vertical="top" shrinkToFit="1"/>
    </xf>
    <xf numFmtId="4" fontId="7" fillId="6" borderId="30" xfId="10" applyNumberFormat="1" applyFont="1" applyFill="1" applyBorder="1" applyProtection="1">
      <alignment horizontal="right" vertical="top" shrinkToFit="1"/>
    </xf>
    <xf numFmtId="0" fontId="12" fillId="6" borderId="30" xfId="0" applyFont="1" applyFill="1" applyBorder="1" applyProtection="1">
      <protection locked="0"/>
    </xf>
    <xf numFmtId="4" fontId="4" fillId="6" borderId="3" xfId="12" applyNumberFormat="1" applyFill="1" applyProtection="1">
      <alignment horizontal="right" vertical="top" shrinkToFit="1"/>
    </xf>
    <xf numFmtId="4" fontId="4" fillId="6" borderId="5" xfId="12" applyNumberFormat="1" applyFill="1" applyBorder="1" applyProtection="1">
      <alignment horizontal="right" vertical="top" shrinkToFit="1"/>
    </xf>
    <xf numFmtId="4" fontId="4" fillId="6" borderId="20" xfId="12" applyNumberFormat="1" applyFill="1" applyBorder="1" applyProtection="1">
      <alignment horizontal="right" vertical="top" shrinkToFit="1"/>
    </xf>
    <xf numFmtId="4" fontId="4" fillId="6" borderId="7" xfId="12" applyNumberFormat="1" applyFill="1" applyBorder="1" applyProtection="1">
      <alignment horizontal="right" vertical="top" shrinkToFit="1"/>
    </xf>
    <xf numFmtId="49" fontId="7" fillId="8" borderId="19" xfId="5" applyNumberFormat="1" applyFont="1" applyFill="1" applyBorder="1" applyProtection="1">
      <alignment horizontal="center" vertical="center" wrapText="1"/>
    </xf>
    <xf numFmtId="4" fontId="3" fillId="8" borderId="20" xfId="10" applyNumberFormat="1" applyFill="1" applyBorder="1" applyProtection="1">
      <alignment horizontal="right" vertical="top" shrinkToFit="1"/>
    </xf>
    <xf numFmtId="4" fontId="7" fillId="8" borderId="23" xfId="10" applyNumberFormat="1" applyFont="1" applyFill="1" applyBorder="1" applyProtection="1">
      <alignment horizontal="right" vertical="top" shrinkToFit="1"/>
    </xf>
    <xf numFmtId="4" fontId="7" fillId="8" borderId="20" xfId="10" applyNumberFormat="1" applyFont="1" applyFill="1" applyBorder="1" applyProtection="1">
      <alignment horizontal="right" vertical="top" shrinkToFit="1"/>
    </xf>
    <xf numFmtId="4" fontId="9" fillId="8" borderId="42" xfId="10" applyNumberFormat="1" applyFont="1" applyFill="1" applyBorder="1" applyProtection="1">
      <alignment horizontal="right" vertical="top" shrinkToFit="1"/>
    </xf>
    <xf numFmtId="4" fontId="9" fillId="8" borderId="43" xfId="10" applyNumberFormat="1" applyFont="1" applyFill="1" applyBorder="1" applyProtection="1">
      <alignment horizontal="right" vertical="top" shrinkToFit="1"/>
    </xf>
    <xf numFmtId="0" fontId="13" fillId="0" borderId="30" xfId="0" applyFont="1" applyBorder="1" applyAlignment="1" applyProtection="1">
      <alignment horizontal="center" vertical="top"/>
      <protection locked="0"/>
    </xf>
    <xf numFmtId="0" fontId="2" fillId="0" borderId="1" xfId="3" applyNumberFormat="1" applyFill="1" applyProtection="1"/>
    <xf numFmtId="0" fontId="0" fillId="0" borderId="0" xfId="0" applyFill="1" applyProtection="1">
      <protection locked="0"/>
    </xf>
    <xf numFmtId="0" fontId="3" fillId="0" borderId="2" xfId="4" applyNumberFormat="1" applyFill="1" applyProtection="1"/>
    <xf numFmtId="0" fontId="3" fillId="0" borderId="1" xfId="4" applyNumberFormat="1" applyFill="1" applyBorder="1" applyProtection="1"/>
    <xf numFmtId="49" fontId="3" fillId="0" borderId="3" xfId="5" applyNumberFormat="1" applyFill="1" applyProtection="1">
      <alignment horizontal="center" vertical="center" wrapText="1"/>
    </xf>
    <xf numFmtId="49" fontId="3" fillId="0" borderId="3" xfId="6" applyNumberFormat="1" applyFill="1" applyAlignment="1" applyProtection="1">
      <alignment horizontal="center" vertical="center" wrapText="1" shrinkToFit="1"/>
    </xf>
    <xf numFmtId="49" fontId="3" fillId="0" borderId="5" xfId="5" applyNumberFormat="1" applyFill="1" applyBorder="1" applyProtection="1">
      <alignment horizontal="center" vertical="center" wrapText="1"/>
    </xf>
    <xf numFmtId="49" fontId="7" fillId="0" borderId="19" xfId="5" applyNumberFormat="1" applyFont="1" applyFill="1" applyBorder="1" applyProtection="1">
      <alignment horizontal="center" vertical="center" wrapText="1"/>
    </xf>
    <xf numFmtId="49" fontId="3" fillId="0" borderId="7" xfId="5" applyNumberFormat="1" applyFill="1" applyBorder="1" applyProtection="1">
      <alignment horizontal="center" vertical="center" wrapText="1"/>
    </xf>
    <xf numFmtId="0" fontId="3" fillId="0" borderId="3" xfId="7" applyNumberFormat="1" applyFill="1" applyProtection="1">
      <alignment horizontal="left" vertical="top" wrapText="1"/>
    </xf>
    <xf numFmtId="49" fontId="3" fillId="0" borderId="3" xfId="9" applyNumberFormat="1" applyFill="1" applyProtection="1">
      <alignment horizontal="left" vertical="top" wrapText="1"/>
    </xf>
    <xf numFmtId="4" fontId="3" fillId="0" borderId="3" xfId="10" applyNumberFormat="1" applyFill="1" applyProtection="1">
      <alignment horizontal="right" vertical="top" shrinkToFit="1"/>
    </xf>
    <xf numFmtId="4" fontId="3" fillId="0" borderId="5" xfId="10" applyNumberFormat="1" applyFill="1" applyBorder="1" applyProtection="1">
      <alignment horizontal="right" vertical="top" shrinkToFit="1"/>
    </xf>
    <xf numFmtId="4" fontId="3" fillId="0" borderId="20" xfId="10" applyNumberFormat="1" applyFill="1" applyBorder="1" applyProtection="1">
      <alignment horizontal="right" vertical="top" shrinkToFit="1"/>
    </xf>
    <xf numFmtId="4" fontId="3" fillId="0" borderId="7" xfId="10" applyNumberFormat="1" applyFill="1" applyBorder="1" applyProtection="1">
      <alignment horizontal="right" vertical="top" shrinkToFit="1"/>
    </xf>
    <xf numFmtId="0" fontId="3" fillId="0" borderId="8" xfId="7" applyNumberFormat="1" applyFill="1" applyBorder="1" applyProtection="1">
      <alignment horizontal="left" vertical="top" wrapText="1"/>
    </xf>
    <xf numFmtId="49" fontId="3" fillId="0" borderId="8" xfId="9" applyNumberFormat="1" applyFill="1" applyBorder="1" applyProtection="1">
      <alignment horizontal="left" vertical="top" wrapText="1"/>
    </xf>
    <xf numFmtId="4" fontId="3" fillId="0" borderId="15" xfId="10" applyNumberFormat="1" applyFill="1" applyBorder="1" applyProtection="1">
      <alignment horizontal="right" vertical="top" shrinkToFit="1"/>
    </xf>
    <xf numFmtId="4" fontId="3" fillId="0" borderId="21" xfId="10" applyNumberFormat="1" applyFill="1" applyBorder="1" applyProtection="1">
      <alignment horizontal="right" vertical="top" shrinkToFit="1"/>
    </xf>
    <xf numFmtId="4" fontId="3" fillId="0" borderId="17" xfId="10" applyNumberFormat="1" applyFill="1" applyBorder="1" applyProtection="1">
      <alignment horizontal="right" vertical="top" shrinkToFit="1"/>
    </xf>
    <xf numFmtId="49" fontId="3" fillId="0" borderId="3" xfId="9" applyNumberFormat="1" applyFill="1" applyBorder="1" applyProtection="1">
      <alignment horizontal="left" vertical="top" wrapText="1"/>
    </xf>
    <xf numFmtId="4" fontId="3" fillId="0" borderId="3" xfId="10" applyNumberFormat="1" applyFill="1" applyBorder="1" applyProtection="1">
      <alignment horizontal="right" vertical="top" shrinkToFit="1"/>
    </xf>
    <xf numFmtId="4" fontId="3" fillId="0" borderId="12" xfId="10" applyNumberFormat="1" applyFill="1" applyBorder="1" applyProtection="1">
      <alignment horizontal="right" vertical="top" shrinkToFit="1"/>
    </xf>
    <xf numFmtId="49" fontId="3" fillId="0" borderId="13" xfId="9" applyNumberFormat="1" applyFill="1" applyBorder="1" applyProtection="1">
      <alignment horizontal="left" vertical="top" wrapText="1"/>
    </xf>
    <xf numFmtId="4" fontId="3" fillId="0" borderId="13" xfId="10" applyNumberFormat="1" applyFill="1" applyBorder="1" applyProtection="1">
      <alignment horizontal="right" vertical="top" shrinkToFit="1"/>
    </xf>
    <xf numFmtId="4" fontId="3" fillId="0" borderId="16" xfId="10" applyNumberFormat="1" applyFill="1" applyBorder="1" applyProtection="1">
      <alignment horizontal="right" vertical="top" shrinkToFit="1"/>
    </xf>
    <xf numFmtId="4" fontId="3" fillId="0" borderId="22" xfId="10" applyNumberFormat="1" applyFill="1" applyBorder="1" applyProtection="1">
      <alignment horizontal="right" vertical="top" shrinkToFit="1"/>
    </xf>
    <xf numFmtId="4" fontId="3" fillId="0" borderId="18" xfId="10" applyNumberFormat="1" applyFill="1" applyBorder="1" applyProtection="1">
      <alignment horizontal="right" vertical="top" shrinkToFit="1"/>
    </xf>
    <xf numFmtId="4" fontId="3" fillId="0" borderId="14" xfId="10" applyNumberFormat="1" applyFill="1" applyBorder="1" applyProtection="1">
      <alignment horizontal="right" vertical="top" shrinkToFit="1"/>
    </xf>
    <xf numFmtId="4" fontId="4" fillId="0" borderId="7" xfId="12" applyNumberFormat="1" applyFill="1" applyBorder="1" applyProtection="1">
      <alignment horizontal="right" vertical="top" shrinkToFit="1"/>
    </xf>
    <xf numFmtId="4" fontId="4" fillId="0" borderId="3" xfId="12" applyNumberFormat="1" applyFill="1" applyProtection="1">
      <alignment horizontal="right" vertical="top" shrinkToFit="1"/>
    </xf>
    <xf numFmtId="49" fontId="3" fillId="0" borderId="11" xfId="9" applyNumberFormat="1" applyFill="1" applyBorder="1" applyProtection="1">
      <alignment horizontal="left" vertical="top" wrapText="1"/>
    </xf>
    <xf numFmtId="4" fontId="7" fillId="0" borderId="3" xfId="10" applyNumberFormat="1" applyFont="1" applyFill="1" applyProtection="1">
      <alignment horizontal="right" vertical="top" shrinkToFit="1"/>
    </xf>
    <xf numFmtId="4" fontId="7" fillId="0" borderId="5" xfId="10" applyNumberFormat="1" applyFont="1" applyFill="1" applyBorder="1" applyProtection="1">
      <alignment horizontal="right" vertical="top" shrinkToFit="1"/>
    </xf>
    <xf numFmtId="4" fontId="7" fillId="0" borderId="20" xfId="10" applyNumberFormat="1" applyFont="1" applyFill="1" applyBorder="1" applyProtection="1">
      <alignment horizontal="right" vertical="top" shrinkToFit="1"/>
    </xf>
    <xf numFmtId="4" fontId="7" fillId="0" borderId="7" xfId="10" applyNumberFormat="1" applyFont="1" applyFill="1" applyBorder="1" applyProtection="1">
      <alignment horizontal="right" vertical="top" shrinkToFit="1"/>
    </xf>
    <xf numFmtId="4" fontId="4" fillId="0" borderId="5" xfId="12" applyNumberFormat="1" applyFill="1" applyBorder="1" applyProtection="1">
      <alignment horizontal="right" vertical="top" shrinkToFit="1"/>
    </xf>
    <xf numFmtId="4" fontId="4" fillId="0" borderId="20" xfId="12" applyNumberFormat="1" applyFill="1" applyBorder="1" applyProtection="1">
      <alignment horizontal="right" vertical="top" shrinkToFit="1"/>
    </xf>
    <xf numFmtId="4" fontId="4" fillId="0" borderId="3" xfId="13" applyNumberFormat="1" applyFill="1" applyProtection="1">
      <alignment horizontal="right" vertical="top" shrinkToFit="1"/>
    </xf>
    <xf numFmtId="4" fontId="4" fillId="0" borderId="5" xfId="13" applyNumberFormat="1" applyFill="1" applyBorder="1" applyProtection="1">
      <alignment horizontal="right" vertical="top" shrinkToFit="1"/>
    </xf>
    <xf numFmtId="4" fontId="4" fillId="0" borderId="20" xfId="13" applyNumberFormat="1" applyFill="1" applyBorder="1" applyProtection="1">
      <alignment horizontal="right" vertical="top" shrinkToFit="1"/>
    </xf>
    <xf numFmtId="4" fontId="4" fillId="0" borderId="7" xfId="13" applyNumberFormat="1" applyFill="1" applyBorder="1" applyProtection="1">
      <alignment horizontal="right" vertical="top" shrinkToFit="1"/>
    </xf>
    <xf numFmtId="0" fontId="10" fillId="0" borderId="0" xfId="0" applyFont="1" applyFill="1" applyAlignment="1" applyProtection="1">
      <alignment horizontal="center"/>
      <protection locked="0"/>
    </xf>
    <xf numFmtId="0" fontId="9" fillId="0" borderId="30" xfId="7" applyNumberFormat="1" applyFont="1" applyFill="1" applyBorder="1" applyAlignment="1" applyProtection="1">
      <alignment horizontal="left" vertical="top" wrapText="1"/>
    </xf>
    <xf numFmtId="0" fontId="13" fillId="0" borderId="30" xfId="0" applyFont="1" applyFill="1" applyBorder="1" applyAlignment="1" applyProtection="1">
      <alignment horizontal="center" vertical="top"/>
      <protection locked="0"/>
    </xf>
    <xf numFmtId="49" fontId="9" fillId="0" borderId="30" xfId="7" applyNumberFormat="1" applyFont="1" applyFill="1" applyBorder="1" applyAlignment="1" applyProtection="1">
      <alignment horizontal="left" vertical="top" wrapText="1"/>
    </xf>
    <xf numFmtId="0" fontId="9" fillId="0" borderId="30" xfId="7" applyNumberFormat="1" applyFont="1" applyFill="1" applyBorder="1" applyAlignment="1" applyProtection="1">
      <alignment horizontal="right" vertical="top" wrapText="1"/>
    </xf>
    <xf numFmtId="4" fontId="9" fillId="0" borderId="30" xfId="10" applyNumberFormat="1" applyFont="1" applyFill="1" applyBorder="1" applyProtection="1">
      <alignment horizontal="right" vertical="top" shrinkToFit="1"/>
    </xf>
    <xf numFmtId="4" fontId="9" fillId="0" borderId="39" xfId="10" applyNumberFormat="1" applyFont="1" applyFill="1" applyBorder="1" applyProtection="1">
      <alignment horizontal="right" vertical="top" shrinkToFit="1"/>
    </xf>
    <xf numFmtId="4" fontId="9" fillId="0" borderId="42" xfId="10" applyNumberFormat="1" applyFont="1" applyFill="1" applyBorder="1" applyProtection="1">
      <alignment horizontal="right" vertical="top" shrinkToFit="1"/>
    </xf>
    <xf numFmtId="4" fontId="9" fillId="0" borderId="41" xfId="10" applyNumberFormat="1" applyFont="1" applyFill="1" applyBorder="1" applyProtection="1">
      <alignment horizontal="right" vertical="top" shrinkToFit="1"/>
    </xf>
    <xf numFmtId="4" fontId="9" fillId="0" borderId="43" xfId="10" applyNumberFormat="1" applyFont="1" applyFill="1" applyBorder="1" applyProtection="1">
      <alignment horizontal="right" vertical="top" shrinkToFit="1"/>
    </xf>
    <xf numFmtId="0" fontId="11" fillId="0" borderId="1" xfId="0" applyFont="1" applyFill="1" applyBorder="1" applyProtection="1">
      <protection locked="0"/>
    </xf>
    <xf numFmtId="0" fontId="11" fillId="0" borderId="44" xfId="0" applyFont="1" applyFill="1" applyBorder="1" applyProtection="1">
      <protection locked="0"/>
    </xf>
    <xf numFmtId="4" fontId="7" fillId="0" borderId="45" xfId="10" applyNumberFormat="1" applyFont="1" applyFill="1" applyBorder="1" applyProtection="1">
      <alignment horizontal="right" vertical="top" shrinkToFit="1"/>
    </xf>
    <xf numFmtId="4" fontId="7" fillId="0" borderId="46" xfId="10" applyNumberFormat="1" applyFont="1" applyFill="1" applyBorder="1" applyProtection="1">
      <alignment horizontal="right" vertical="top" shrinkToFit="1"/>
    </xf>
    <xf numFmtId="4" fontId="12" fillId="0" borderId="35" xfId="0" applyNumberFormat="1" applyFont="1" applyFill="1" applyBorder="1" applyAlignment="1" applyProtection="1">
      <alignment vertical="center"/>
      <protection locked="0"/>
    </xf>
    <xf numFmtId="4" fontId="12" fillId="0" borderId="37" xfId="0" applyNumberFormat="1" applyFont="1" applyFill="1" applyBorder="1" applyAlignment="1" applyProtection="1">
      <alignment vertical="center"/>
      <protection locked="0"/>
    </xf>
    <xf numFmtId="4" fontId="12" fillId="0" borderId="32" xfId="0" applyNumberFormat="1" applyFont="1" applyFill="1" applyBorder="1" applyAlignment="1" applyProtection="1">
      <alignment vertical="center"/>
      <protection locked="0"/>
    </xf>
    <xf numFmtId="4" fontId="7" fillId="0" borderId="38" xfId="10" applyNumberFormat="1" applyFont="1" applyFill="1" applyBorder="1" applyAlignment="1" applyProtection="1">
      <alignment horizontal="right" vertical="center" shrinkToFit="1"/>
    </xf>
    <xf numFmtId="4" fontId="7" fillId="0" borderId="35" xfId="10" applyNumberFormat="1" applyFont="1" applyFill="1" applyBorder="1" applyAlignment="1" applyProtection="1">
      <alignment horizontal="right" vertical="center" shrinkToFit="1"/>
    </xf>
    <xf numFmtId="4" fontId="12" fillId="0" borderId="36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Fill="1" applyProtection="1">
      <protection locked="0"/>
    </xf>
    <xf numFmtId="4" fontId="11" fillId="0" borderId="30" xfId="0" applyNumberFormat="1" applyFont="1" applyFill="1" applyBorder="1" applyProtection="1">
      <protection locked="0"/>
    </xf>
    <xf numFmtId="4" fontId="11" fillId="0" borderId="39" xfId="0" applyNumberFormat="1" applyFont="1" applyFill="1" applyBorder="1" applyProtection="1">
      <protection locked="0"/>
    </xf>
    <xf numFmtId="4" fontId="11" fillId="0" borderId="43" xfId="0" applyNumberFormat="1" applyFont="1" applyFill="1" applyBorder="1" applyProtection="1">
      <protection locked="0"/>
    </xf>
    <xf numFmtId="0" fontId="11" fillId="0" borderId="30" xfId="0" applyFont="1" applyFill="1" applyBorder="1" applyProtection="1">
      <protection locked="0"/>
    </xf>
    <xf numFmtId="4" fontId="14" fillId="0" borderId="13" xfId="15" applyNumberFormat="1" applyFont="1" applyFill="1" applyBorder="1" applyAlignment="1" applyProtection="1">
      <alignment horizontal="right" vertical="center" shrinkToFit="1"/>
    </xf>
    <xf numFmtId="4" fontId="14" fillId="0" borderId="22" xfId="15" applyNumberFormat="1" applyFont="1" applyFill="1" applyBorder="1" applyAlignment="1" applyProtection="1">
      <alignment horizontal="right" vertical="center" shrinkToFit="1"/>
    </xf>
    <xf numFmtId="4" fontId="14" fillId="0" borderId="18" xfId="15" applyNumberFormat="1" applyFont="1" applyFill="1" applyBorder="1" applyAlignment="1" applyProtection="1">
      <alignment horizontal="right" vertical="center" shrinkToFit="1"/>
    </xf>
    <xf numFmtId="4" fontId="9" fillId="0" borderId="35" xfId="16" applyNumberFormat="1" applyFont="1" applyFill="1" applyBorder="1" applyProtection="1"/>
    <xf numFmtId="4" fontId="9" fillId="0" borderId="37" xfId="16" applyNumberFormat="1" applyFont="1" applyFill="1" applyBorder="1" applyProtection="1"/>
    <xf numFmtId="4" fontId="9" fillId="0" borderId="32" xfId="16" applyNumberFormat="1" applyFont="1" applyFill="1" applyBorder="1" applyProtection="1"/>
    <xf numFmtId="4" fontId="9" fillId="0" borderId="38" xfId="16" applyNumberFormat="1" applyFont="1" applyFill="1" applyBorder="1" applyProtection="1"/>
    <xf numFmtId="4" fontId="9" fillId="0" borderId="36" xfId="16" applyNumberFormat="1" applyFont="1" applyFill="1" applyBorder="1" applyProtection="1"/>
    <xf numFmtId="4" fontId="2" fillId="0" borderId="1" xfId="3" applyNumberFormat="1" applyFill="1" applyProtection="1"/>
    <xf numFmtId="4" fontId="7" fillId="0" borderId="25" xfId="10" applyNumberFormat="1" applyFont="1" applyFill="1" applyBorder="1" applyProtection="1">
      <alignment horizontal="right" vertical="top" shrinkToFit="1"/>
    </xf>
    <xf numFmtId="4" fontId="7" fillId="0" borderId="31" xfId="10" applyNumberFormat="1" applyFont="1" applyFill="1" applyBorder="1" applyProtection="1">
      <alignment horizontal="right" vertical="top" shrinkToFit="1"/>
    </xf>
    <xf numFmtId="4" fontId="7" fillId="0" borderId="44" xfId="10" applyNumberFormat="1" applyFont="1" applyFill="1" applyBorder="1" applyProtection="1">
      <alignment horizontal="right" vertical="top" shrinkToFit="1"/>
    </xf>
    <xf numFmtId="4" fontId="7" fillId="0" borderId="47" xfId="10" applyNumberFormat="1" applyFont="1" applyFill="1" applyBorder="1" applyProtection="1">
      <alignment horizontal="right" vertical="top" shrinkToFit="1"/>
    </xf>
    <xf numFmtId="4" fontId="3" fillId="0" borderId="11" xfId="10" applyNumberFormat="1" applyFill="1" applyBorder="1" applyProtection="1">
      <alignment horizontal="right" vertical="top" shrinkToFit="1"/>
    </xf>
    <xf numFmtId="4" fontId="3" fillId="0" borderId="9" xfId="10" applyNumberFormat="1" applyFill="1" applyBorder="1" applyProtection="1">
      <alignment horizontal="right" vertical="top" shrinkToFit="1"/>
    </xf>
    <xf numFmtId="4" fontId="3" fillId="0" borderId="23" xfId="10" applyNumberFormat="1" applyFill="1" applyBorder="1" applyProtection="1">
      <alignment horizontal="right" vertical="top" shrinkToFit="1"/>
    </xf>
    <xf numFmtId="4" fontId="3" fillId="0" borderId="10" xfId="10" applyNumberFormat="1" applyFill="1" applyBorder="1" applyProtection="1">
      <alignment horizontal="right" vertical="top" shrinkToFit="1"/>
    </xf>
    <xf numFmtId="4" fontId="4" fillId="0" borderId="49" xfId="12" applyNumberFormat="1" applyFill="1" applyBorder="1" applyProtection="1">
      <alignment horizontal="right" vertical="top" shrinkToFit="1"/>
    </xf>
    <xf numFmtId="4" fontId="4" fillId="0" borderId="50" xfId="12" applyNumberFormat="1" applyFill="1" applyBorder="1" applyProtection="1">
      <alignment horizontal="right" vertical="top" shrinkToFit="1"/>
    </xf>
    <xf numFmtId="4" fontId="4" fillId="0" borderId="51" xfId="12" applyNumberFormat="1" applyFill="1" applyBorder="1" applyProtection="1">
      <alignment horizontal="right" vertical="top" shrinkToFit="1"/>
    </xf>
    <xf numFmtId="4" fontId="4" fillId="0" borderId="52" xfId="12" applyNumberFormat="1" applyFill="1" applyBorder="1" applyProtection="1">
      <alignment horizontal="right" vertical="top" shrinkToFit="1"/>
    </xf>
    <xf numFmtId="4" fontId="4" fillId="0" borderId="32" xfId="12" applyNumberFormat="1" applyFill="1" applyBorder="1" applyProtection="1">
      <alignment horizontal="right" vertical="top" shrinkToFit="1"/>
    </xf>
    <xf numFmtId="0" fontId="3" fillId="0" borderId="3" xfId="9" applyNumberFormat="1" applyFill="1" applyProtection="1">
      <alignment horizontal="left" vertical="top" wrapText="1"/>
    </xf>
    <xf numFmtId="0" fontId="3" fillId="0" borderId="3" xfId="9" applyNumberFormat="1" applyProtection="1">
      <alignment horizontal="left" vertical="top" wrapText="1"/>
    </xf>
    <xf numFmtId="0" fontId="3" fillId="0" borderId="8" xfId="9" applyNumberFormat="1" applyBorder="1" applyProtection="1">
      <alignment horizontal="left" vertical="top" wrapText="1"/>
    </xf>
    <xf numFmtId="0" fontId="3" fillId="0" borderId="8" xfId="9" applyNumberFormat="1" applyFill="1" applyBorder="1" applyProtection="1">
      <alignment horizontal="left" vertical="top" wrapText="1"/>
    </xf>
    <xf numFmtId="0" fontId="3" fillId="0" borderId="3" xfId="9" applyNumberFormat="1" applyBorder="1" applyProtection="1">
      <alignment horizontal="left" vertical="top" wrapText="1"/>
    </xf>
    <xf numFmtId="0" fontId="3" fillId="0" borderId="13" xfId="9" applyNumberFormat="1" applyBorder="1" applyProtection="1">
      <alignment horizontal="left" vertical="top" wrapText="1"/>
    </xf>
    <xf numFmtId="0" fontId="3" fillId="0" borderId="11" xfId="9" applyNumberFormat="1" applyFill="1" applyBorder="1" applyProtection="1">
      <alignment horizontal="left" vertical="top" wrapText="1"/>
    </xf>
    <xf numFmtId="0" fontId="3" fillId="0" borderId="13" xfId="9" applyNumberFormat="1" applyFill="1" applyBorder="1" applyProtection="1">
      <alignment horizontal="left" vertical="top" wrapText="1"/>
    </xf>
    <xf numFmtId="4" fontId="3" fillId="8" borderId="21" xfId="10" applyNumberFormat="1" applyFill="1" applyBorder="1" applyProtection="1">
      <alignment horizontal="right" vertical="top" shrinkToFit="1"/>
    </xf>
    <xf numFmtId="49" fontId="3" fillId="0" borderId="24" xfId="9" applyNumberFormat="1" applyFill="1" applyBorder="1" applyProtection="1">
      <alignment horizontal="left" vertical="top" wrapText="1"/>
    </xf>
    <xf numFmtId="4" fontId="3" fillId="0" borderId="24" xfId="10" applyNumberFormat="1" applyFill="1" applyBorder="1" applyProtection="1">
      <alignment horizontal="right" vertical="top" shrinkToFit="1"/>
    </xf>
    <xf numFmtId="4" fontId="3" fillId="0" borderId="54" xfId="10" applyNumberFormat="1" applyFill="1" applyBorder="1" applyProtection="1">
      <alignment horizontal="right" vertical="top" shrinkToFit="1"/>
    </xf>
    <xf numFmtId="4" fontId="3" fillId="0" borderId="55" xfId="10" applyNumberFormat="1" applyFill="1" applyBorder="1" applyProtection="1">
      <alignment horizontal="right" vertical="top" shrinkToFit="1"/>
    </xf>
    <xf numFmtId="4" fontId="3" fillId="0" borderId="56" xfId="10" applyNumberFormat="1" applyFill="1" applyBorder="1" applyProtection="1">
      <alignment horizontal="right" vertical="top" shrinkToFit="1"/>
    </xf>
    <xf numFmtId="4" fontId="3" fillId="0" borderId="57" xfId="10" applyNumberFormat="1" applyFill="1" applyBorder="1" applyProtection="1">
      <alignment horizontal="right" vertical="top" shrinkToFit="1"/>
    </xf>
    <xf numFmtId="49" fontId="3" fillId="0" borderId="58" xfId="9" applyNumberFormat="1" applyFill="1" applyBorder="1" applyProtection="1">
      <alignment horizontal="left" vertical="top" wrapText="1"/>
    </xf>
    <xf numFmtId="4" fontId="3" fillId="0" borderId="58" xfId="10" applyNumberFormat="1" applyFill="1" applyBorder="1" applyProtection="1">
      <alignment horizontal="right" vertical="top" shrinkToFit="1"/>
    </xf>
    <xf numFmtId="4" fontId="3" fillId="0" borderId="59" xfId="10" applyNumberFormat="1" applyFill="1" applyBorder="1" applyProtection="1">
      <alignment horizontal="right" vertical="top" shrinkToFit="1"/>
    </xf>
    <xf numFmtId="4" fontId="3" fillId="0" borderId="60" xfId="10" applyNumberFormat="1" applyFill="1" applyBorder="1" applyProtection="1">
      <alignment horizontal="right" vertical="top" shrinkToFit="1"/>
    </xf>
    <xf numFmtId="4" fontId="3" fillId="0" borderId="61" xfId="10" applyNumberFormat="1" applyFill="1" applyBorder="1" applyProtection="1">
      <alignment horizontal="right" vertical="top" shrinkToFit="1"/>
    </xf>
    <xf numFmtId="4" fontId="3" fillId="0" borderId="53" xfId="10" applyNumberFormat="1" applyFill="1" applyBorder="1" applyProtection="1">
      <alignment horizontal="right" vertical="top" shrinkToFit="1"/>
    </xf>
    <xf numFmtId="0" fontId="3" fillId="0" borderId="24" xfId="9" applyNumberFormat="1" applyBorder="1" applyProtection="1">
      <alignment horizontal="left" vertical="top" wrapText="1"/>
    </xf>
    <xf numFmtId="4" fontId="3" fillId="0" borderId="56" xfId="10" applyNumberFormat="1" applyBorder="1" applyProtection="1">
      <alignment horizontal="right" vertical="top" shrinkToFit="1"/>
    </xf>
    <xf numFmtId="4" fontId="3" fillId="0" borderId="24" xfId="10" applyNumberFormat="1" applyBorder="1" applyProtection="1">
      <alignment horizontal="right" vertical="top" shrinkToFit="1"/>
    </xf>
    <xf numFmtId="4" fontId="3" fillId="0" borderId="57" xfId="10" applyNumberFormat="1" applyBorder="1" applyProtection="1">
      <alignment horizontal="right" vertical="top" shrinkToFit="1"/>
    </xf>
    <xf numFmtId="0" fontId="3" fillId="0" borderId="58" xfId="9" applyNumberFormat="1" applyBorder="1" applyProtection="1">
      <alignment horizontal="left" vertical="top" wrapText="1"/>
    </xf>
    <xf numFmtId="4" fontId="3" fillId="0" borderId="61" xfId="10" applyNumberFormat="1" applyBorder="1" applyProtection="1">
      <alignment horizontal="right" vertical="top" shrinkToFit="1"/>
    </xf>
    <xf numFmtId="4" fontId="3" fillId="0" borderId="58" xfId="10" applyNumberFormat="1" applyBorder="1" applyProtection="1">
      <alignment horizontal="right" vertical="top" shrinkToFit="1"/>
    </xf>
    <xf numFmtId="4" fontId="3" fillId="0" borderId="53" xfId="10" applyNumberFormat="1" applyBorder="1" applyProtection="1">
      <alignment horizontal="right" vertical="top" shrinkToFit="1"/>
    </xf>
    <xf numFmtId="0" fontId="13" fillId="0" borderId="30" xfId="0" applyFont="1" applyFill="1" applyBorder="1" applyAlignment="1" applyProtection="1">
      <alignment horizontal="left" vertical="top"/>
      <protection locked="0"/>
    </xf>
    <xf numFmtId="0" fontId="3" fillId="0" borderId="25" xfId="7" applyNumberFormat="1" applyFill="1" applyBorder="1" applyAlignment="1" applyProtection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49" fontId="8" fillId="0" borderId="1" xfId="2" applyNumberFormat="1" applyFont="1" applyFill="1" applyAlignment="1" applyProtection="1">
      <alignment horizontal="center" wrapText="1"/>
    </xf>
    <xf numFmtId="49" fontId="8" fillId="0" borderId="1" xfId="2" applyNumberFormat="1" applyFont="1" applyFill="1" applyAlignment="1">
      <alignment horizontal="center" wrapText="1"/>
    </xf>
    <xf numFmtId="0" fontId="3" fillId="0" borderId="27" xfId="7" applyNumberFormat="1" applyFill="1" applyBorder="1" applyAlignment="1" applyProtection="1">
      <alignment horizontal="left" vertical="top" wrapText="1"/>
    </xf>
    <xf numFmtId="0" fontId="3" fillId="0" borderId="28" xfId="7" applyNumberFormat="1" applyFill="1" applyBorder="1" applyAlignment="1" applyProtection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0" fontId="3" fillId="0" borderId="24" xfId="7" applyNumberFormat="1" applyFill="1" applyBorder="1" applyAlignment="1" applyProtection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7" fillId="0" borderId="31" xfId="7" applyNumberFormat="1" applyFont="1" applyFill="1" applyBorder="1" applyAlignment="1" applyProtection="1">
      <alignment horizontal="right" vertical="top" wrapText="1"/>
    </xf>
    <xf numFmtId="0" fontId="7" fillId="0" borderId="1" xfId="7" applyNumberFormat="1" applyFont="1" applyFill="1" applyBorder="1" applyAlignment="1" applyProtection="1">
      <alignment horizontal="right" vertical="top" wrapText="1"/>
    </xf>
    <xf numFmtId="0" fontId="4" fillId="0" borderId="48" xfId="11" applyNumberFormat="1" applyFill="1" applyBorder="1" applyAlignment="1" applyProtection="1">
      <alignment horizontal="right" vertical="top" wrapText="1"/>
    </xf>
    <xf numFmtId="0" fontId="4" fillId="0" borderId="35" xfId="11" applyFill="1" applyBorder="1" applyAlignment="1">
      <alignment horizontal="right" vertical="top" wrapText="1"/>
    </xf>
    <xf numFmtId="0" fontId="12" fillId="0" borderId="33" xfId="0" applyFont="1" applyFill="1" applyBorder="1" applyAlignment="1" applyProtection="1">
      <alignment horizontal="right" vertical="center"/>
      <protection locked="0"/>
    </xf>
    <xf numFmtId="0" fontId="12" fillId="0" borderId="34" xfId="0" applyFont="1" applyFill="1" applyBorder="1" applyAlignment="1" applyProtection="1">
      <alignment horizontal="right" vertical="center"/>
      <protection locked="0"/>
    </xf>
    <xf numFmtId="0" fontId="12" fillId="0" borderId="38" xfId="0" applyFont="1" applyFill="1" applyBorder="1" applyAlignment="1" applyProtection="1">
      <alignment horizontal="right" vertical="center"/>
      <protection locked="0"/>
    </xf>
    <xf numFmtId="0" fontId="7" fillId="0" borderId="5" xfId="7" applyNumberFormat="1" applyFont="1" applyFill="1" applyBorder="1" applyAlignment="1" applyProtection="1">
      <alignment horizontal="right" vertical="top" wrapText="1"/>
    </xf>
    <xf numFmtId="0" fontId="7" fillId="0" borderId="6" xfId="7" applyNumberFormat="1" applyFont="1" applyFill="1" applyBorder="1" applyAlignment="1" applyProtection="1">
      <alignment horizontal="right" vertical="top" wrapText="1"/>
    </xf>
    <xf numFmtId="0" fontId="4" fillId="0" borderId="3" xfId="11" applyNumberFormat="1" applyFill="1" applyAlignment="1" applyProtection="1">
      <alignment horizontal="right" vertical="top" wrapText="1"/>
    </xf>
    <xf numFmtId="0" fontId="4" fillId="0" borderId="3" xfId="11" applyFill="1" applyAlignment="1">
      <alignment horizontal="right" vertical="top" wrapText="1"/>
    </xf>
    <xf numFmtId="0" fontId="4" fillId="0" borderId="3" xfId="11" applyNumberFormat="1" applyFill="1" applyProtection="1">
      <alignment horizontal="left" vertical="top" wrapText="1"/>
    </xf>
    <xf numFmtId="0" fontId="4" fillId="0" borderId="3" xfId="11" applyFill="1">
      <alignment horizontal="left" vertical="top" wrapText="1"/>
    </xf>
    <xf numFmtId="0" fontId="14" fillId="0" borderId="13" xfId="14" applyNumberFormat="1" applyFont="1" applyFill="1" applyBorder="1" applyAlignment="1" applyProtection="1">
      <alignment horizontal="right" vertical="center"/>
    </xf>
    <xf numFmtId="0" fontId="14" fillId="0" borderId="13" xfId="14" applyFont="1" applyFill="1" applyBorder="1" applyAlignment="1">
      <alignment horizontal="right" vertical="center"/>
    </xf>
    <xf numFmtId="0" fontId="11" fillId="0" borderId="39" xfId="0" applyFont="1" applyFill="1" applyBorder="1" applyAlignment="1" applyProtection="1">
      <alignment horizontal="right"/>
      <protection locked="0"/>
    </xf>
    <xf numFmtId="0" fontId="11" fillId="0" borderId="40" xfId="0" applyFont="1" applyFill="1" applyBorder="1" applyAlignment="1" applyProtection="1">
      <alignment horizontal="right"/>
      <protection locked="0"/>
    </xf>
    <xf numFmtId="0" fontId="11" fillId="0" borderId="41" xfId="0" applyFont="1" applyFill="1" applyBorder="1" applyAlignment="1" applyProtection="1">
      <alignment horizontal="right"/>
      <protection locked="0"/>
    </xf>
    <xf numFmtId="0" fontId="15" fillId="0" borderId="33" xfId="16" applyNumberFormat="1" applyFont="1" applyFill="1" applyBorder="1" applyAlignment="1" applyProtection="1">
      <alignment horizontal="center"/>
    </xf>
    <xf numFmtId="0" fontId="15" fillId="0" borderId="34" xfId="16" applyNumberFormat="1" applyFont="1" applyFill="1" applyBorder="1" applyAlignment="1" applyProtection="1">
      <alignment horizontal="center"/>
    </xf>
    <xf numFmtId="0" fontId="15" fillId="0" borderId="38" xfId="16" applyNumberFormat="1" applyFont="1" applyFill="1" applyBorder="1" applyAlignment="1" applyProtection="1">
      <alignment horizontal="center"/>
    </xf>
    <xf numFmtId="0" fontId="12" fillId="6" borderId="39" xfId="0" applyFont="1" applyFill="1" applyBorder="1" applyAlignment="1" applyProtection="1">
      <alignment horizontal="right"/>
      <protection locked="0"/>
    </xf>
    <xf numFmtId="0" fontId="12" fillId="6" borderId="40" xfId="0" applyFont="1" applyFill="1" applyBorder="1" applyAlignment="1" applyProtection="1">
      <alignment horizontal="right"/>
      <protection locked="0"/>
    </xf>
    <xf numFmtId="0" fontId="12" fillId="6" borderId="41" xfId="0" applyFont="1" applyFill="1" applyBorder="1" applyAlignment="1" applyProtection="1">
      <alignment horizontal="right"/>
      <protection locked="0"/>
    </xf>
    <xf numFmtId="0" fontId="12" fillId="7" borderId="33" xfId="0" applyFont="1" applyFill="1" applyBorder="1" applyAlignment="1" applyProtection="1">
      <alignment horizontal="right" vertical="center"/>
      <protection locked="0"/>
    </xf>
    <xf numFmtId="0" fontId="12" fillId="7" borderId="34" xfId="0" applyFont="1" applyFill="1" applyBorder="1" applyAlignment="1" applyProtection="1">
      <alignment horizontal="right" vertical="center"/>
      <protection locked="0"/>
    </xf>
    <xf numFmtId="0" fontId="12" fillId="7" borderId="38" xfId="0" applyFont="1" applyFill="1" applyBorder="1" applyAlignment="1" applyProtection="1">
      <alignment horizontal="right" vertical="center"/>
      <protection locked="0"/>
    </xf>
    <xf numFmtId="0" fontId="8" fillId="0" borderId="33" xfId="16" applyNumberFormat="1" applyFont="1" applyBorder="1" applyAlignment="1" applyProtection="1">
      <alignment horizontal="right"/>
    </xf>
    <xf numFmtId="0" fontId="8" fillId="0" borderId="34" xfId="16" applyNumberFormat="1" applyFont="1" applyBorder="1" applyAlignment="1" applyProtection="1">
      <alignment horizontal="right"/>
    </xf>
    <xf numFmtId="0" fontId="4" fillId="0" borderId="13" xfId="14" applyNumberFormat="1" applyBorder="1" applyProtection="1"/>
    <xf numFmtId="0" fontId="4" fillId="0" borderId="13" xfId="14" applyBorder="1"/>
    <xf numFmtId="49" fontId="8" fillId="0" borderId="1" xfId="2" applyNumberFormat="1" applyFont="1" applyAlignment="1" applyProtection="1">
      <alignment horizontal="center" wrapText="1"/>
    </xf>
    <xf numFmtId="49" fontId="8" fillId="0" borderId="1" xfId="2" applyNumberFormat="1" applyFont="1" applyAlignment="1">
      <alignment horizontal="center" wrapText="1"/>
    </xf>
    <xf numFmtId="0" fontId="4" fillId="6" borderId="30" xfId="11" applyNumberFormat="1" applyFill="1" applyBorder="1" applyProtection="1">
      <alignment horizontal="left" vertical="top" wrapText="1"/>
    </xf>
    <xf numFmtId="0" fontId="4" fillId="6" borderId="30" xfId="11" applyFill="1" applyBorder="1">
      <alignment horizontal="left" vertical="top" wrapText="1"/>
    </xf>
    <xf numFmtId="0" fontId="4" fillId="6" borderId="3" xfId="11" applyNumberFormat="1" applyFill="1" applyProtection="1">
      <alignment horizontal="left" vertical="top" wrapText="1"/>
    </xf>
    <xf numFmtId="0" fontId="4" fillId="6" borderId="3" xfId="11" applyFill="1">
      <alignment horizontal="left" vertical="top" wrapText="1"/>
    </xf>
    <xf numFmtId="0" fontId="4" fillId="0" borderId="3" xfId="11" applyNumberFormat="1" applyProtection="1">
      <alignment horizontal="left" vertical="top" wrapText="1"/>
    </xf>
    <xf numFmtId="0" fontId="4" fillId="0" borderId="3" xfId="11">
      <alignment horizontal="left" vertical="top" wrapText="1"/>
    </xf>
    <xf numFmtId="0" fontId="7" fillId="0" borderId="31" xfId="7" applyNumberFormat="1" applyFont="1" applyBorder="1" applyAlignment="1" applyProtection="1">
      <alignment horizontal="right" vertical="top" wrapText="1"/>
    </xf>
    <xf numFmtId="0" fontId="7" fillId="0" borderId="1" xfId="7" applyNumberFormat="1" applyFont="1" applyBorder="1" applyAlignment="1" applyProtection="1">
      <alignment horizontal="right" vertical="top" wrapText="1"/>
    </xf>
    <xf numFmtId="0" fontId="7" fillId="0" borderId="5" xfId="7" applyNumberFormat="1" applyFont="1" applyBorder="1" applyAlignment="1" applyProtection="1">
      <alignment horizontal="right" vertical="top" wrapText="1"/>
    </xf>
    <xf numFmtId="0" fontId="7" fillId="0" borderId="6" xfId="7" applyNumberFormat="1" applyFont="1" applyBorder="1" applyAlignment="1" applyProtection="1">
      <alignment horizontal="right" vertical="top" wrapText="1"/>
    </xf>
    <xf numFmtId="0" fontId="3" fillId="0" borderId="24" xfId="7" applyNumberFormat="1" applyBorder="1" applyAlignment="1" applyProtection="1">
      <alignment horizontal="left" vertical="top" wrapText="1"/>
    </xf>
    <xf numFmtId="0" fontId="3" fillId="0" borderId="25" xfId="7" applyNumberFormat="1" applyBorder="1" applyAlignment="1" applyProtection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27" xfId="7" applyNumberFormat="1" applyBorder="1" applyAlignment="1" applyProtection="1">
      <alignment horizontal="left" vertical="top" wrapText="1"/>
    </xf>
    <xf numFmtId="0" fontId="3" fillId="0" borderId="28" xfId="7" applyNumberFormat="1" applyBorder="1" applyAlignment="1" applyProtection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</cellXfs>
  <cellStyles count="24">
    <cellStyle name="br" xfId="20"/>
    <cellStyle name="col" xfId="19"/>
    <cellStyle name="dtrow" xfId="1"/>
    <cellStyle name="style0" xfId="21"/>
    <cellStyle name="td" xfId="22"/>
    <cellStyle name="tr" xfId="18"/>
    <cellStyle name="xl21" xfId="23"/>
    <cellStyle name="xl22" xfId="4"/>
    <cellStyle name="xl23" xfId="5"/>
    <cellStyle name="xl24" xfId="7"/>
    <cellStyle name="xl25" xfId="16"/>
    <cellStyle name="xl26" xfId="17"/>
    <cellStyle name="xl27" xfId="3"/>
    <cellStyle name="xl28" xfId="6"/>
    <cellStyle name="xl29" xfId="8"/>
    <cellStyle name="xl30" xfId="9"/>
    <cellStyle name="xl31" xfId="11"/>
    <cellStyle name="xl32" xfId="14"/>
    <cellStyle name="xl33" xfId="10"/>
    <cellStyle name="xl34" xfId="12"/>
    <cellStyle name="xl35" xfId="13"/>
    <cellStyle name="xl36" xfId="15"/>
    <cellStyle name="xl37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showZeros="0" tabSelected="1" zoomScale="85" zoomScaleNormal="85" zoomScaleSheetLayoutView="100" workbookViewId="0">
      <selection activeCell="K47" sqref="K47"/>
    </sheetView>
  </sheetViews>
  <sheetFormatPr defaultColWidth="8.85546875" defaultRowHeight="15" outlineLevelRow="1" x14ac:dyDescent="0.25"/>
  <cols>
    <col min="1" max="1" width="24.28515625" style="76" customWidth="1"/>
    <col min="2" max="2" width="51.5703125" style="76" customWidth="1"/>
    <col min="3" max="3" width="6.28515625" style="76" customWidth="1"/>
    <col min="4" max="4" width="6.42578125" style="76" customWidth="1"/>
    <col min="5" max="5" width="12.7109375" style="76" customWidth="1"/>
    <col min="6" max="6" width="4" style="76" bestFit="1" customWidth="1"/>
    <col min="7" max="7" width="7.28515625" style="76" bestFit="1" customWidth="1"/>
    <col min="8" max="8" width="16.28515625" style="76" customWidth="1"/>
    <col min="9" max="9" width="16.5703125" style="76" customWidth="1"/>
    <col min="10" max="10" width="17.28515625" style="76" customWidth="1"/>
    <col min="11" max="11" width="18.5703125" style="76" customWidth="1"/>
    <col min="12" max="12" width="13.42578125" style="76" customWidth="1"/>
    <col min="13" max="13" width="12.85546875" style="76" customWidth="1"/>
    <col min="14" max="15" width="15.7109375" style="76" bestFit="1" customWidth="1"/>
    <col min="16" max="16" width="17.7109375" style="76" customWidth="1"/>
    <col min="17" max="17" width="22.42578125" style="76" customWidth="1"/>
    <col min="18" max="16384" width="8.85546875" style="76"/>
  </cols>
  <sheetData>
    <row r="1" spans="1:17" ht="44.25" customHeight="1" x14ac:dyDescent="0.25">
      <c r="A1" s="197" t="s">
        <v>92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75"/>
    </row>
    <row r="2" spans="1:17" ht="9" customHeight="1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5"/>
    </row>
    <row r="3" spans="1:17" ht="51" x14ac:dyDescent="0.25">
      <c r="A3" s="79" t="s">
        <v>33</v>
      </c>
      <c r="B3" s="80" t="s">
        <v>31</v>
      </c>
      <c r="C3" s="79" t="s">
        <v>0</v>
      </c>
      <c r="D3" s="79" t="s">
        <v>1</v>
      </c>
      <c r="E3" s="79" t="s">
        <v>2</v>
      </c>
      <c r="F3" s="79" t="s">
        <v>3</v>
      </c>
      <c r="G3" s="79" t="s">
        <v>38</v>
      </c>
      <c r="H3" s="79" t="s">
        <v>24</v>
      </c>
      <c r="I3" s="79" t="s">
        <v>25</v>
      </c>
      <c r="J3" s="81" t="s">
        <v>26</v>
      </c>
      <c r="K3" s="82" t="s">
        <v>27</v>
      </c>
      <c r="L3" s="83" t="s">
        <v>28</v>
      </c>
      <c r="M3" s="79" t="s">
        <v>29</v>
      </c>
      <c r="N3" s="79" t="s">
        <v>23</v>
      </c>
      <c r="O3" s="79" t="s">
        <v>4</v>
      </c>
      <c r="P3" s="79" t="s">
        <v>30</v>
      </c>
      <c r="Q3" s="75"/>
    </row>
    <row r="4" spans="1:17" ht="25.5" outlineLevel="1" x14ac:dyDescent="0.25">
      <c r="A4" s="84" t="s">
        <v>5</v>
      </c>
      <c r="B4" s="84"/>
      <c r="C4" s="85" t="s">
        <v>58</v>
      </c>
      <c r="D4" s="85" t="s">
        <v>7</v>
      </c>
      <c r="E4" s="85" t="s">
        <v>59</v>
      </c>
      <c r="F4" s="85" t="s">
        <v>60</v>
      </c>
      <c r="G4" s="85"/>
      <c r="H4" s="86">
        <v>1528658</v>
      </c>
      <c r="I4" s="86">
        <v>1528658</v>
      </c>
      <c r="J4" s="87">
        <v>1528658</v>
      </c>
      <c r="K4" s="88">
        <v>1528658</v>
      </c>
      <c r="L4" s="89">
        <f>K4/H4*100</f>
        <v>100</v>
      </c>
      <c r="M4" s="86">
        <f>K4/I4*100</f>
        <v>100</v>
      </c>
      <c r="N4" s="86">
        <f>H4-K4</f>
        <v>0</v>
      </c>
      <c r="O4" s="86">
        <f>I4-K4</f>
        <v>0</v>
      </c>
      <c r="P4" s="86">
        <f>J4-K4</f>
        <v>0</v>
      </c>
      <c r="Q4" s="75"/>
    </row>
    <row r="5" spans="1:17" ht="51" outlineLevel="1" x14ac:dyDescent="0.25">
      <c r="A5" s="84" t="s">
        <v>5</v>
      </c>
      <c r="B5" s="84" t="s">
        <v>90</v>
      </c>
      <c r="C5" s="85" t="s">
        <v>52</v>
      </c>
      <c r="D5" s="85" t="s">
        <v>7</v>
      </c>
      <c r="E5" s="85" t="s">
        <v>66</v>
      </c>
      <c r="F5" s="85" t="s">
        <v>13</v>
      </c>
      <c r="G5" s="85" t="s">
        <v>39</v>
      </c>
      <c r="H5" s="86">
        <v>626184.27</v>
      </c>
      <c r="I5" s="86">
        <v>626184.27</v>
      </c>
      <c r="J5" s="87">
        <v>626184.27</v>
      </c>
      <c r="K5" s="88">
        <v>626184.27</v>
      </c>
      <c r="L5" s="89">
        <f>K5/H5*100</f>
        <v>100</v>
      </c>
      <c r="M5" s="86">
        <f>K5/I5*100</f>
        <v>100</v>
      </c>
      <c r="N5" s="86">
        <f>H5-K5</f>
        <v>0</v>
      </c>
      <c r="O5" s="86">
        <f>I5-K5</f>
        <v>0</v>
      </c>
      <c r="P5" s="86">
        <f>J5-K5</f>
        <v>0</v>
      </c>
      <c r="Q5" s="75"/>
    </row>
    <row r="6" spans="1:17" ht="51" outlineLevel="1" x14ac:dyDescent="0.25">
      <c r="A6" s="84" t="s">
        <v>5</v>
      </c>
      <c r="B6" s="84" t="s">
        <v>90</v>
      </c>
      <c r="C6" s="85" t="s">
        <v>52</v>
      </c>
      <c r="D6" s="85" t="s">
        <v>7</v>
      </c>
      <c r="E6" s="85" t="s">
        <v>66</v>
      </c>
      <c r="F6" s="85" t="s">
        <v>15</v>
      </c>
      <c r="G6" s="85" t="s">
        <v>39</v>
      </c>
      <c r="H6" s="86">
        <v>149771.73000000001</v>
      </c>
      <c r="I6" s="86">
        <v>149771.73000000001</v>
      </c>
      <c r="J6" s="87">
        <v>149771.73000000001</v>
      </c>
      <c r="K6" s="88">
        <v>149771.73000000001</v>
      </c>
      <c r="L6" s="89">
        <f>K6/H6*100</f>
        <v>100</v>
      </c>
      <c r="M6" s="86">
        <f>K6/I6*100</f>
        <v>100</v>
      </c>
      <c r="N6" s="86">
        <f>H6-K6</f>
        <v>0</v>
      </c>
      <c r="O6" s="86">
        <f>I6-K6</f>
        <v>0</v>
      </c>
      <c r="P6" s="86">
        <f>J6-K6</f>
        <v>0</v>
      </c>
      <c r="Q6" s="75"/>
    </row>
    <row r="7" spans="1:17" ht="38.25" outlineLevel="1" x14ac:dyDescent="0.25">
      <c r="A7" s="84" t="s">
        <v>5</v>
      </c>
      <c r="B7" s="84" t="s">
        <v>87</v>
      </c>
      <c r="C7" s="85" t="s">
        <v>6</v>
      </c>
      <c r="D7" s="85" t="s">
        <v>7</v>
      </c>
      <c r="E7" s="85" t="s">
        <v>67</v>
      </c>
      <c r="F7" s="85" t="s">
        <v>8</v>
      </c>
      <c r="G7" s="85"/>
      <c r="H7" s="86">
        <v>536260900</v>
      </c>
      <c r="I7" s="86">
        <v>536260900</v>
      </c>
      <c r="J7" s="87">
        <v>536260900</v>
      </c>
      <c r="K7" s="88">
        <v>536260900</v>
      </c>
      <c r="L7" s="89">
        <f>K7/H7*100</f>
        <v>100</v>
      </c>
      <c r="M7" s="86">
        <f>K7/I7*100</f>
        <v>100</v>
      </c>
      <c r="N7" s="86">
        <f>H7-K7</f>
        <v>0</v>
      </c>
      <c r="O7" s="86">
        <f>I7-K7</f>
        <v>0</v>
      </c>
      <c r="P7" s="86">
        <f>J7-K7</f>
        <v>0</v>
      </c>
      <c r="Q7" s="75"/>
    </row>
    <row r="8" spans="1:17" ht="38.25" outlineLevel="1" x14ac:dyDescent="0.25">
      <c r="A8" s="84" t="s">
        <v>5</v>
      </c>
      <c r="B8" s="84" t="s">
        <v>86</v>
      </c>
      <c r="C8" s="85" t="s">
        <v>6</v>
      </c>
      <c r="D8" s="85" t="s">
        <v>7</v>
      </c>
      <c r="E8" s="85" t="s">
        <v>68</v>
      </c>
      <c r="F8" s="85" t="s">
        <v>9</v>
      </c>
      <c r="G8" s="85"/>
      <c r="H8" s="86">
        <v>6872200</v>
      </c>
      <c r="I8" s="86">
        <v>6872200</v>
      </c>
      <c r="J8" s="87">
        <v>6872110</v>
      </c>
      <c r="K8" s="88">
        <v>6872110</v>
      </c>
      <c r="L8" s="89">
        <f t="shared" ref="L8:L21" si="0">K8/H8*100</f>
        <v>99.998690375716663</v>
      </c>
      <c r="M8" s="86">
        <f t="shared" ref="M8:M21" si="1">K8/I8*100</f>
        <v>99.998690375716663</v>
      </c>
      <c r="N8" s="86">
        <f t="shared" ref="N8:N21" si="2">H8-K8</f>
        <v>90</v>
      </c>
      <c r="O8" s="86">
        <f t="shared" ref="O8:O20" si="3">I8-K8</f>
        <v>90</v>
      </c>
      <c r="P8" s="86">
        <f t="shared" ref="P8:P14" si="4">J8-K8</f>
        <v>0</v>
      </c>
      <c r="Q8" s="75"/>
    </row>
    <row r="9" spans="1:17" ht="25.5" hidden="1" outlineLevel="1" x14ac:dyDescent="0.25">
      <c r="A9" s="84" t="s">
        <v>5</v>
      </c>
      <c r="B9" s="84" t="s">
        <v>32</v>
      </c>
      <c r="C9" s="85" t="s">
        <v>6</v>
      </c>
      <c r="D9" s="85" t="s">
        <v>7</v>
      </c>
      <c r="E9" s="85" t="s">
        <v>10</v>
      </c>
      <c r="F9" s="85" t="s">
        <v>9</v>
      </c>
      <c r="G9" s="85"/>
      <c r="H9" s="86"/>
      <c r="I9" s="86"/>
      <c r="J9" s="87"/>
      <c r="K9" s="88"/>
      <c r="L9" s="89" t="e">
        <f t="shared" si="0"/>
        <v>#DIV/0!</v>
      </c>
      <c r="M9" s="86" t="e">
        <f t="shared" si="1"/>
        <v>#DIV/0!</v>
      </c>
      <c r="N9" s="86">
        <f t="shared" si="2"/>
        <v>0</v>
      </c>
      <c r="O9" s="86">
        <f t="shared" si="3"/>
        <v>0</v>
      </c>
      <c r="P9" s="86">
        <f t="shared" si="4"/>
        <v>0</v>
      </c>
      <c r="Q9" s="75"/>
    </row>
    <row r="10" spans="1:17" ht="63.75" outlineLevel="1" x14ac:dyDescent="0.25">
      <c r="A10" s="90" t="s">
        <v>5</v>
      </c>
      <c r="B10" s="90" t="s">
        <v>88</v>
      </c>
      <c r="C10" s="91" t="s">
        <v>6</v>
      </c>
      <c r="D10" s="91" t="s">
        <v>7</v>
      </c>
      <c r="E10" s="91" t="s">
        <v>69</v>
      </c>
      <c r="F10" s="91" t="s">
        <v>11</v>
      </c>
      <c r="G10" s="91"/>
      <c r="H10" s="40">
        <v>102924800</v>
      </c>
      <c r="I10" s="40">
        <v>102924800</v>
      </c>
      <c r="J10" s="92">
        <v>84938055.489999995</v>
      </c>
      <c r="K10" s="93">
        <v>84622958.909999996</v>
      </c>
      <c r="L10" s="94">
        <f t="shared" si="0"/>
        <v>82.218239831410884</v>
      </c>
      <c r="M10" s="40">
        <f t="shared" si="1"/>
        <v>82.218239831410884</v>
      </c>
      <c r="N10" s="40">
        <f t="shared" si="2"/>
        <v>18301841.090000004</v>
      </c>
      <c r="O10" s="40">
        <f t="shared" si="3"/>
        <v>18301841.090000004</v>
      </c>
      <c r="P10" s="86">
        <f t="shared" si="4"/>
        <v>315096.57999999821</v>
      </c>
      <c r="Q10" s="75"/>
    </row>
    <row r="11" spans="1:17" ht="63.75" outlineLevel="1" x14ac:dyDescent="0.25">
      <c r="A11" s="90" t="s">
        <v>5</v>
      </c>
      <c r="B11" s="90" t="s">
        <v>82</v>
      </c>
      <c r="C11" s="91" t="s">
        <v>6</v>
      </c>
      <c r="D11" s="91" t="s">
        <v>7</v>
      </c>
      <c r="E11" s="91" t="s">
        <v>70</v>
      </c>
      <c r="F11" s="91" t="s">
        <v>11</v>
      </c>
      <c r="G11" s="91"/>
      <c r="H11" s="40">
        <v>11176800</v>
      </c>
      <c r="I11" s="40">
        <v>11176800</v>
      </c>
      <c r="J11" s="92">
        <v>7274986.6799999997</v>
      </c>
      <c r="K11" s="93">
        <v>7186800.6799999997</v>
      </c>
      <c r="L11" s="94">
        <f>K11/H11*100</f>
        <v>64.301058263545912</v>
      </c>
      <c r="M11" s="40">
        <f t="shared" si="1"/>
        <v>64.301058263545912</v>
      </c>
      <c r="N11" s="40">
        <f t="shared" si="2"/>
        <v>3989999.3200000003</v>
      </c>
      <c r="O11" s="40">
        <f t="shared" si="3"/>
        <v>3989999.3200000003</v>
      </c>
      <c r="P11" s="86">
        <f t="shared" si="4"/>
        <v>88186</v>
      </c>
      <c r="Q11" s="75"/>
    </row>
    <row r="12" spans="1:17" ht="25.5" outlineLevel="1" x14ac:dyDescent="0.25">
      <c r="A12" s="90" t="s">
        <v>5</v>
      </c>
      <c r="B12" s="90" t="s">
        <v>83</v>
      </c>
      <c r="C12" s="91" t="s">
        <v>6</v>
      </c>
      <c r="D12" s="91" t="s">
        <v>7</v>
      </c>
      <c r="E12" s="91" t="s">
        <v>71</v>
      </c>
      <c r="F12" s="91" t="s">
        <v>37</v>
      </c>
      <c r="G12" s="91"/>
      <c r="H12" s="40">
        <v>4750000</v>
      </c>
      <c r="I12" s="40">
        <v>4750000</v>
      </c>
      <c r="J12" s="92">
        <v>4750000</v>
      </c>
      <c r="K12" s="93">
        <v>4750000</v>
      </c>
      <c r="L12" s="94">
        <f>K12/H12*100</f>
        <v>100</v>
      </c>
      <c r="M12" s="40">
        <f t="shared" si="1"/>
        <v>100</v>
      </c>
      <c r="N12" s="40">
        <f t="shared" si="2"/>
        <v>0</v>
      </c>
      <c r="O12" s="40">
        <f t="shared" si="3"/>
        <v>0</v>
      </c>
      <c r="P12" s="86">
        <f t="shared" si="4"/>
        <v>0</v>
      </c>
      <c r="Q12" s="75"/>
    </row>
    <row r="13" spans="1:17" ht="51" hidden="1" outlineLevel="1" x14ac:dyDescent="0.25">
      <c r="A13" s="90" t="s">
        <v>5</v>
      </c>
      <c r="B13" s="90" t="s">
        <v>43</v>
      </c>
      <c r="C13" s="91" t="s">
        <v>6</v>
      </c>
      <c r="D13" s="91" t="s">
        <v>7</v>
      </c>
      <c r="E13" s="91" t="s">
        <v>72</v>
      </c>
      <c r="F13" s="91" t="s">
        <v>9</v>
      </c>
      <c r="G13" s="91"/>
      <c r="H13" s="40"/>
      <c r="I13" s="40"/>
      <c r="J13" s="92"/>
      <c r="K13" s="93"/>
      <c r="L13" s="94" t="e">
        <f>K13/H13*100</f>
        <v>#DIV/0!</v>
      </c>
      <c r="M13" s="40" t="e">
        <f t="shared" si="1"/>
        <v>#DIV/0!</v>
      </c>
      <c r="N13" s="40">
        <f t="shared" si="2"/>
        <v>0</v>
      </c>
      <c r="O13" s="40">
        <f t="shared" si="3"/>
        <v>0</v>
      </c>
      <c r="P13" s="86"/>
      <c r="Q13" s="150"/>
    </row>
    <row r="14" spans="1:17" ht="64.5" outlineLevel="1" thickBot="1" x14ac:dyDescent="0.3">
      <c r="A14" s="90" t="s">
        <v>5</v>
      </c>
      <c r="B14" s="90" t="s">
        <v>79</v>
      </c>
      <c r="C14" s="91" t="s">
        <v>6</v>
      </c>
      <c r="D14" s="91" t="s">
        <v>7</v>
      </c>
      <c r="E14" s="91" t="s">
        <v>72</v>
      </c>
      <c r="F14" s="91" t="s">
        <v>9</v>
      </c>
      <c r="G14" s="91" t="s">
        <v>73</v>
      </c>
      <c r="H14" s="40">
        <v>7627300</v>
      </c>
      <c r="I14" s="40">
        <v>7627300</v>
      </c>
      <c r="J14" s="92">
        <v>7627204.2999999998</v>
      </c>
      <c r="K14" s="93">
        <v>7627204.2999999998</v>
      </c>
      <c r="L14" s="94">
        <f>K14/H14*100</f>
        <v>99.998745296500729</v>
      </c>
      <c r="M14" s="40">
        <f t="shared" si="1"/>
        <v>99.998745296500729</v>
      </c>
      <c r="N14" s="40">
        <f t="shared" si="2"/>
        <v>95.700000000186265</v>
      </c>
      <c r="O14" s="40">
        <f t="shared" si="3"/>
        <v>95.700000000186265</v>
      </c>
      <c r="P14" s="86">
        <f t="shared" si="4"/>
        <v>0</v>
      </c>
      <c r="Q14" s="75"/>
    </row>
    <row r="15" spans="1:17" outlineLevel="1" x14ac:dyDescent="0.25">
      <c r="A15" s="199" t="s">
        <v>5</v>
      </c>
      <c r="B15" s="203" t="s">
        <v>35</v>
      </c>
      <c r="C15" s="173" t="s">
        <v>12</v>
      </c>
      <c r="D15" s="173" t="s">
        <v>7</v>
      </c>
      <c r="E15" s="173" t="s">
        <v>61</v>
      </c>
      <c r="F15" s="173" t="s">
        <v>13</v>
      </c>
      <c r="G15" s="173"/>
      <c r="H15" s="174">
        <v>48517200</v>
      </c>
      <c r="I15" s="174">
        <v>48517200</v>
      </c>
      <c r="J15" s="175">
        <v>48517200</v>
      </c>
      <c r="K15" s="176">
        <v>48517200</v>
      </c>
      <c r="L15" s="177">
        <f t="shared" si="0"/>
        <v>100</v>
      </c>
      <c r="M15" s="174">
        <f t="shared" si="1"/>
        <v>100</v>
      </c>
      <c r="N15" s="174">
        <f t="shared" si="2"/>
        <v>0</v>
      </c>
      <c r="O15" s="174">
        <f t="shared" si="3"/>
        <v>0</v>
      </c>
      <c r="P15" s="178">
        <f t="shared" ref="P15:P20" si="5">J15-K15</f>
        <v>0</v>
      </c>
      <c r="Q15" s="75"/>
    </row>
    <row r="16" spans="1:17" outlineLevel="1" x14ac:dyDescent="0.25">
      <c r="A16" s="200"/>
      <c r="B16" s="194"/>
      <c r="C16" s="179" t="s">
        <v>12</v>
      </c>
      <c r="D16" s="179" t="s">
        <v>7</v>
      </c>
      <c r="E16" s="179" t="s">
        <v>61</v>
      </c>
      <c r="F16" s="179" t="s">
        <v>13</v>
      </c>
      <c r="G16" s="179" t="s">
        <v>89</v>
      </c>
      <c r="H16" s="180">
        <v>448500</v>
      </c>
      <c r="I16" s="180">
        <v>448500</v>
      </c>
      <c r="J16" s="181">
        <v>448500</v>
      </c>
      <c r="K16" s="182">
        <v>448500</v>
      </c>
      <c r="L16" s="183">
        <f t="shared" ref="L16" si="6">K16/H16*100</f>
        <v>100</v>
      </c>
      <c r="M16" s="180">
        <f t="shared" ref="M16" si="7">K16/I16*100</f>
        <v>100</v>
      </c>
      <c r="N16" s="180">
        <f t="shared" ref="N16" si="8">H16-K16</f>
        <v>0</v>
      </c>
      <c r="O16" s="180">
        <f t="shared" ref="O16" si="9">I16-K16</f>
        <v>0</v>
      </c>
      <c r="P16" s="184">
        <f t="shared" si="5"/>
        <v>0</v>
      </c>
      <c r="Q16" s="75"/>
    </row>
    <row r="17" spans="1:17" outlineLevel="1" x14ac:dyDescent="0.25">
      <c r="A17" s="201"/>
      <c r="B17" s="195"/>
      <c r="C17" s="95" t="s">
        <v>12</v>
      </c>
      <c r="D17" s="95" t="s">
        <v>7</v>
      </c>
      <c r="E17" s="95" t="s">
        <v>61</v>
      </c>
      <c r="F17" s="95" t="s">
        <v>14</v>
      </c>
      <c r="G17" s="95"/>
      <c r="H17" s="96">
        <v>138700</v>
      </c>
      <c r="I17" s="96">
        <v>138700</v>
      </c>
      <c r="J17" s="87">
        <v>138700</v>
      </c>
      <c r="K17" s="88">
        <v>138637</v>
      </c>
      <c r="L17" s="89">
        <f t="shared" si="0"/>
        <v>99.954578226387895</v>
      </c>
      <c r="M17" s="96">
        <f t="shared" si="1"/>
        <v>99.954578226387895</v>
      </c>
      <c r="N17" s="96">
        <f t="shared" si="2"/>
        <v>63</v>
      </c>
      <c r="O17" s="96">
        <f t="shared" si="3"/>
        <v>63</v>
      </c>
      <c r="P17" s="97">
        <f t="shared" si="5"/>
        <v>63</v>
      </c>
      <c r="Q17" s="75"/>
    </row>
    <row r="18" spans="1:17" outlineLevel="1" x14ac:dyDescent="0.25">
      <c r="A18" s="201"/>
      <c r="B18" s="195"/>
      <c r="C18" s="95" t="s">
        <v>12</v>
      </c>
      <c r="D18" s="95" t="s">
        <v>7</v>
      </c>
      <c r="E18" s="95" t="s">
        <v>61</v>
      </c>
      <c r="F18" s="95" t="s">
        <v>15</v>
      </c>
      <c r="G18" s="95"/>
      <c r="H18" s="96">
        <v>14405700</v>
      </c>
      <c r="I18" s="96">
        <v>14405700</v>
      </c>
      <c r="J18" s="87">
        <v>14321283.710000001</v>
      </c>
      <c r="K18" s="88">
        <v>14011648.539999999</v>
      </c>
      <c r="L18" s="89">
        <f t="shared" ref="L18" si="10">K18/H18*100</f>
        <v>97.264614284623434</v>
      </c>
      <c r="M18" s="96">
        <f t="shared" ref="M18" si="11">K18/I18*100</f>
        <v>97.264614284623434</v>
      </c>
      <c r="N18" s="96">
        <f t="shared" ref="N18" si="12">H18-K18</f>
        <v>394051.46000000089</v>
      </c>
      <c r="O18" s="96">
        <f t="shared" ref="O18" si="13">I18-K18</f>
        <v>394051.46000000089</v>
      </c>
      <c r="P18" s="97">
        <f t="shared" si="5"/>
        <v>309635.17000000179</v>
      </c>
      <c r="Q18" s="75"/>
    </row>
    <row r="19" spans="1:17" outlineLevel="1" x14ac:dyDescent="0.25">
      <c r="A19" s="201"/>
      <c r="B19" s="195"/>
      <c r="C19" s="95" t="s">
        <v>12</v>
      </c>
      <c r="D19" s="95" t="s">
        <v>7</v>
      </c>
      <c r="E19" s="95" t="s">
        <v>61</v>
      </c>
      <c r="F19" s="95" t="s">
        <v>15</v>
      </c>
      <c r="G19" s="95" t="s">
        <v>89</v>
      </c>
      <c r="H19" s="96">
        <v>135500</v>
      </c>
      <c r="I19" s="96">
        <v>135500</v>
      </c>
      <c r="J19" s="87">
        <v>135447</v>
      </c>
      <c r="K19" s="88">
        <v>135447</v>
      </c>
      <c r="L19" s="89">
        <f t="shared" si="0"/>
        <v>99.960885608856088</v>
      </c>
      <c r="M19" s="96">
        <f t="shared" si="1"/>
        <v>99.960885608856088</v>
      </c>
      <c r="N19" s="96">
        <f t="shared" si="2"/>
        <v>53</v>
      </c>
      <c r="O19" s="96">
        <f t="shared" si="3"/>
        <v>53</v>
      </c>
      <c r="P19" s="97">
        <f t="shared" si="5"/>
        <v>0</v>
      </c>
      <c r="Q19" s="75"/>
    </row>
    <row r="20" spans="1:17" ht="15.75" outlineLevel="1" thickBot="1" x14ac:dyDescent="0.3">
      <c r="A20" s="202"/>
      <c r="B20" s="204"/>
      <c r="C20" s="98" t="s">
        <v>12</v>
      </c>
      <c r="D20" s="98" t="s">
        <v>7</v>
      </c>
      <c r="E20" s="98" t="s">
        <v>61</v>
      </c>
      <c r="F20" s="98" t="s">
        <v>16</v>
      </c>
      <c r="G20" s="98"/>
      <c r="H20" s="99">
        <v>626500</v>
      </c>
      <c r="I20" s="99">
        <v>626500</v>
      </c>
      <c r="J20" s="100">
        <v>626437</v>
      </c>
      <c r="K20" s="101">
        <v>617752.19999999995</v>
      </c>
      <c r="L20" s="102">
        <f t="shared" si="0"/>
        <v>98.603703112529914</v>
      </c>
      <c r="M20" s="99">
        <f t="shared" si="1"/>
        <v>98.603703112529914</v>
      </c>
      <c r="N20" s="99">
        <f t="shared" si="2"/>
        <v>8747.8000000000466</v>
      </c>
      <c r="O20" s="99">
        <f t="shared" si="3"/>
        <v>8747.8000000000466</v>
      </c>
      <c r="P20" s="103">
        <f t="shared" si="5"/>
        <v>8684.8000000000466</v>
      </c>
      <c r="Q20" s="75"/>
    </row>
    <row r="21" spans="1:17" ht="16.5" customHeight="1" outlineLevel="1" thickBot="1" x14ac:dyDescent="0.3">
      <c r="A21" s="205" t="s">
        <v>49</v>
      </c>
      <c r="B21" s="206"/>
      <c r="C21" s="206"/>
      <c r="D21" s="206"/>
      <c r="E21" s="206"/>
      <c r="F21" s="206"/>
      <c r="G21" s="206"/>
      <c r="H21" s="151">
        <f>SUM(H15:H20)</f>
        <v>64272100</v>
      </c>
      <c r="I21" s="151">
        <f t="shared" ref="I21:K21" si="14">SUM(I15:I20)</f>
        <v>64272100</v>
      </c>
      <c r="J21" s="152">
        <f>SUM(J15:J20)</f>
        <v>64187567.710000001</v>
      </c>
      <c r="K21" s="153">
        <f t="shared" si="14"/>
        <v>63869184.740000002</v>
      </c>
      <c r="L21" s="154">
        <f t="shared" si="0"/>
        <v>99.373110167553264</v>
      </c>
      <c r="M21" s="151">
        <f t="shared" si="1"/>
        <v>99.373110167553264</v>
      </c>
      <c r="N21" s="151">
        <f t="shared" si="2"/>
        <v>402915.25999999791</v>
      </c>
      <c r="O21" s="151">
        <f t="shared" ref="O21:P21" si="15">SUM(O15:O20)</f>
        <v>402915.26000000094</v>
      </c>
      <c r="P21" s="151">
        <f t="shared" si="15"/>
        <v>318382.97000000183</v>
      </c>
      <c r="Q21" s="75"/>
    </row>
    <row r="22" spans="1:17" ht="20.25" customHeight="1" outlineLevel="1" thickBot="1" x14ac:dyDescent="0.3">
      <c r="A22" s="207" t="s">
        <v>57</v>
      </c>
      <c r="B22" s="208"/>
      <c r="C22" s="208"/>
      <c r="D22" s="208"/>
      <c r="E22" s="208"/>
      <c r="F22" s="208"/>
      <c r="G22" s="208"/>
      <c r="H22" s="159">
        <f>SUM(H4:H20)</f>
        <v>736188714</v>
      </c>
      <c r="I22" s="160">
        <f>SUM(I4:I20)</f>
        <v>736188714</v>
      </c>
      <c r="J22" s="162">
        <f>SUM(J4:J20)</f>
        <v>714215438.17999995</v>
      </c>
      <c r="K22" s="163">
        <f>SUM(K4:K20)</f>
        <v>713493772.62999988</v>
      </c>
      <c r="L22" s="159">
        <f>K22/H22*100</f>
        <v>96.917238618520827</v>
      </c>
      <c r="M22" s="160">
        <f>K22/I22*100</f>
        <v>96.917238618520827</v>
      </c>
      <c r="N22" s="160">
        <f>SUM(N4:N20)</f>
        <v>22694941.370000005</v>
      </c>
      <c r="O22" s="160">
        <f>SUM(O4:O20)</f>
        <v>22694941.370000005</v>
      </c>
      <c r="P22" s="161">
        <f>SUM(P4:P20)</f>
        <v>721665.55</v>
      </c>
      <c r="Q22" s="75"/>
    </row>
    <row r="23" spans="1:17" outlineLevel="1" x14ac:dyDescent="0.25">
      <c r="A23" s="194" t="s">
        <v>17</v>
      </c>
      <c r="B23" s="194" t="s">
        <v>80</v>
      </c>
      <c r="C23" s="106" t="s">
        <v>6</v>
      </c>
      <c r="D23" s="106" t="s">
        <v>7</v>
      </c>
      <c r="E23" s="106" t="s">
        <v>74</v>
      </c>
      <c r="F23" s="106" t="s">
        <v>18</v>
      </c>
      <c r="G23" s="106"/>
      <c r="H23" s="155">
        <v>8767200</v>
      </c>
      <c r="I23" s="155">
        <v>8767200</v>
      </c>
      <c r="J23" s="156">
        <v>8767200</v>
      </c>
      <c r="K23" s="157">
        <v>8767200</v>
      </c>
      <c r="L23" s="158">
        <f>K23/H23*100</f>
        <v>100</v>
      </c>
      <c r="M23" s="155">
        <f>K23/I23*100</f>
        <v>100</v>
      </c>
      <c r="N23" s="155">
        <f>H23-K23</f>
        <v>0</v>
      </c>
      <c r="O23" s="155">
        <f>I23-K23</f>
        <v>0</v>
      </c>
      <c r="P23" s="155">
        <f>J23-K23</f>
        <v>0</v>
      </c>
      <c r="Q23" s="75"/>
    </row>
    <row r="24" spans="1:17" outlineLevel="1" x14ac:dyDescent="0.25">
      <c r="A24" s="194"/>
      <c r="B24" s="194"/>
      <c r="C24" s="85" t="s">
        <v>6</v>
      </c>
      <c r="D24" s="85" t="s">
        <v>7</v>
      </c>
      <c r="E24" s="85" t="s">
        <v>74</v>
      </c>
      <c r="F24" s="85" t="s">
        <v>40</v>
      </c>
      <c r="G24" s="85"/>
      <c r="H24" s="86">
        <v>39600</v>
      </c>
      <c r="I24" s="86">
        <v>39600</v>
      </c>
      <c r="J24" s="87"/>
      <c r="K24" s="88"/>
      <c r="L24" s="89">
        <f t="shared" ref="L24:L35" si="16">K24/H24*100</f>
        <v>0</v>
      </c>
      <c r="M24" s="86">
        <f t="shared" ref="M24:M35" si="17">K24/I24*100</f>
        <v>0</v>
      </c>
      <c r="N24" s="86">
        <f t="shared" ref="N24:N35" si="18">H24-K24</f>
        <v>39600</v>
      </c>
      <c r="O24" s="86">
        <f t="shared" ref="O24:O30" si="19">I24-K24</f>
        <v>39600</v>
      </c>
      <c r="P24" s="86">
        <f t="shared" ref="P24:P30" si="20">J24-K24</f>
        <v>0</v>
      </c>
      <c r="Q24" s="75"/>
    </row>
    <row r="25" spans="1:17" outlineLevel="1" x14ac:dyDescent="0.25">
      <c r="A25" s="195"/>
      <c r="B25" s="195"/>
      <c r="C25" s="85" t="s">
        <v>6</v>
      </c>
      <c r="D25" s="85" t="s">
        <v>7</v>
      </c>
      <c r="E25" s="85" t="s">
        <v>74</v>
      </c>
      <c r="F25" s="85" t="s">
        <v>19</v>
      </c>
      <c r="G25" s="85"/>
      <c r="H25" s="86">
        <v>2647800</v>
      </c>
      <c r="I25" s="86">
        <v>2647800</v>
      </c>
      <c r="J25" s="87">
        <v>2647800</v>
      </c>
      <c r="K25" s="88">
        <v>2639049.46</v>
      </c>
      <c r="L25" s="89">
        <f t="shared" si="16"/>
        <v>99.669516579802092</v>
      </c>
      <c r="M25" s="86">
        <f t="shared" si="17"/>
        <v>99.669516579802092</v>
      </c>
      <c r="N25" s="86">
        <f t="shared" si="18"/>
        <v>8750.5400000000373</v>
      </c>
      <c r="O25" s="86">
        <f t="shared" si="19"/>
        <v>8750.5400000000373</v>
      </c>
      <c r="P25" s="86">
        <f t="shared" si="20"/>
        <v>8750.5400000000373</v>
      </c>
      <c r="Q25" s="75"/>
    </row>
    <row r="26" spans="1:17" hidden="1" outlineLevel="1" x14ac:dyDescent="0.25">
      <c r="A26" s="195"/>
      <c r="B26" s="195"/>
      <c r="C26" s="85" t="s">
        <v>6</v>
      </c>
      <c r="D26" s="85" t="s">
        <v>7</v>
      </c>
      <c r="E26" s="85" t="s">
        <v>74</v>
      </c>
      <c r="F26" s="85" t="s">
        <v>41</v>
      </c>
      <c r="G26" s="85"/>
      <c r="H26" s="86">
        <v>0</v>
      </c>
      <c r="I26" s="86">
        <v>0</v>
      </c>
      <c r="J26" s="87"/>
      <c r="K26" s="88"/>
      <c r="L26" s="89" t="e">
        <f t="shared" si="16"/>
        <v>#DIV/0!</v>
      </c>
      <c r="M26" s="86" t="e">
        <f t="shared" si="17"/>
        <v>#DIV/0!</v>
      </c>
      <c r="N26" s="86">
        <f t="shared" si="18"/>
        <v>0</v>
      </c>
      <c r="O26" s="86">
        <f t="shared" si="19"/>
        <v>0</v>
      </c>
      <c r="P26" s="86">
        <f t="shared" si="20"/>
        <v>0</v>
      </c>
      <c r="Q26" s="75"/>
    </row>
    <row r="27" spans="1:17" outlineLevel="1" x14ac:dyDescent="0.25">
      <c r="A27" s="195"/>
      <c r="B27" s="195"/>
      <c r="C27" s="85" t="s">
        <v>6</v>
      </c>
      <c r="D27" s="85" t="s">
        <v>7</v>
      </c>
      <c r="E27" s="85" t="s">
        <v>74</v>
      </c>
      <c r="F27" s="85" t="s">
        <v>16</v>
      </c>
      <c r="G27" s="85"/>
      <c r="H27" s="86">
        <v>1896000</v>
      </c>
      <c r="I27" s="86">
        <v>1896000</v>
      </c>
      <c r="J27" s="87">
        <v>1896000</v>
      </c>
      <c r="K27" s="88">
        <v>1895942.99</v>
      </c>
      <c r="L27" s="89">
        <f t="shared" si="16"/>
        <v>99.996993143459918</v>
      </c>
      <c r="M27" s="86">
        <f t="shared" si="17"/>
        <v>99.996993143459918</v>
      </c>
      <c r="N27" s="86">
        <f t="shared" si="18"/>
        <v>57.010000000009313</v>
      </c>
      <c r="O27" s="86">
        <f t="shared" si="19"/>
        <v>57.010000000009313</v>
      </c>
      <c r="P27" s="86">
        <f t="shared" si="20"/>
        <v>57.010000000009313</v>
      </c>
      <c r="Q27" s="75"/>
    </row>
    <row r="28" spans="1:17" outlineLevel="1" x14ac:dyDescent="0.25">
      <c r="A28" s="195"/>
      <c r="B28" s="195"/>
      <c r="C28" s="85" t="s">
        <v>6</v>
      </c>
      <c r="D28" s="85" t="s">
        <v>7</v>
      </c>
      <c r="E28" s="85" t="s">
        <v>74</v>
      </c>
      <c r="F28" s="85" t="s">
        <v>36</v>
      </c>
      <c r="G28" s="85"/>
      <c r="H28" s="86">
        <v>349500</v>
      </c>
      <c r="I28" s="86">
        <v>349500</v>
      </c>
      <c r="J28" s="87">
        <v>348900</v>
      </c>
      <c r="K28" s="88">
        <v>348900</v>
      </c>
      <c r="L28" s="89">
        <f t="shared" si="16"/>
        <v>99.828326180257505</v>
      </c>
      <c r="M28" s="86">
        <f t="shared" si="17"/>
        <v>99.828326180257505</v>
      </c>
      <c r="N28" s="86">
        <f t="shared" si="18"/>
        <v>600</v>
      </c>
      <c r="O28" s="86">
        <f t="shared" si="19"/>
        <v>600</v>
      </c>
      <c r="P28" s="86">
        <f t="shared" si="20"/>
        <v>0</v>
      </c>
      <c r="Q28" s="75"/>
    </row>
    <row r="29" spans="1:17" outlineLevel="1" x14ac:dyDescent="0.25">
      <c r="A29" s="195"/>
      <c r="B29" s="195"/>
      <c r="C29" s="85" t="s">
        <v>6</v>
      </c>
      <c r="D29" s="85" t="s">
        <v>7</v>
      </c>
      <c r="E29" s="85" t="s">
        <v>74</v>
      </c>
      <c r="F29" s="85" t="s">
        <v>20</v>
      </c>
      <c r="G29" s="85"/>
      <c r="H29" s="86">
        <v>183600</v>
      </c>
      <c r="I29" s="86">
        <v>183600</v>
      </c>
      <c r="J29" s="87">
        <v>183534</v>
      </c>
      <c r="K29" s="88">
        <v>183534</v>
      </c>
      <c r="L29" s="89">
        <f t="shared" si="16"/>
        <v>99.964052287581694</v>
      </c>
      <c r="M29" s="86">
        <f t="shared" si="17"/>
        <v>99.964052287581694</v>
      </c>
      <c r="N29" s="86">
        <f t="shared" si="18"/>
        <v>66</v>
      </c>
      <c r="O29" s="86">
        <f t="shared" si="19"/>
        <v>66</v>
      </c>
      <c r="P29" s="86">
        <f t="shared" si="20"/>
        <v>0</v>
      </c>
      <c r="Q29" s="75"/>
    </row>
    <row r="30" spans="1:17" outlineLevel="1" x14ac:dyDescent="0.25">
      <c r="A30" s="196"/>
      <c r="B30" s="196"/>
      <c r="C30" s="85" t="s">
        <v>6</v>
      </c>
      <c r="D30" s="85" t="s">
        <v>7</v>
      </c>
      <c r="E30" s="85" t="s">
        <v>74</v>
      </c>
      <c r="F30" s="85" t="s">
        <v>21</v>
      </c>
      <c r="G30" s="85"/>
      <c r="H30" s="86">
        <v>3900</v>
      </c>
      <c r="I30" s="86">
        <v>3900</v>
      </c>
      <c r="J30" s="87"/>
      <c r="K30" s="88"/>
      <c r="L30" s="89">
        <f t="shared" si="16"/>
        <v>0</v>
      </c>
      <c r="M30" s="86">
        <f t="shared" si="17"/>
        <v>0</v>
      </c>
      <c r="N30" s="86">
        <f t="shared" si="18"/>
        <v>3900</v>
      </c>
      <c r="O30" s="86">
        <f t="shared" si="19"/>
        <v>3900</v>
      </c>
      <c r="P30" s="86">
        <f t="shared" si="20"/>
        <v>0</v>
      </c>
      <c r="Q30" s="75"/>
    </row>
    <row r="31" spans="1:17" outlineLevel="1" x14ac:dyDescent="0.25">
      <c r="A31" s="212" t="s">
        <v>34</v>
      </c>
      <c r="B31" s="213"/>
      <c r="C31" s="213"/>
      <c r="D31" s="213"/>
      <c r="E31" s="213"/>
      <c r="F31" s="213"/>
      <c r="G31" s="213"/>
      <c r="H31" s="107">
        <f>SUM(H23:H30)</f>
        <v>13887600</v>
      </c>
      <c r="I31" s="107">
        <f t="shared" ref="I31:K31" si="21">SUM(I23:I30)</f>
        <v>13887600</v>
      </c>
      <c r="J31" s="108">
        <f>SUM(J23:J30)</f>
        <v>13843434</v>
      </c>
      <c r="K31" s="109">
        <f t="shared" si="21"/>
        <v>13834626.450000001</v>
      </c>
      <c r="L31" s="110">
        <f t="shared" si="16"/>
        <v>99.618555041907896</v>
      </c>
      <c r="M31" s="107">
        <f t="shared" si="17"/>
        <v>99.618555041907896</v>
      </c>
      <c r="N31" s="107">
        <f t="shared" si="18"/>
        <v>52973.549999998882</v>
      </c>
      <c r="O31" s="107">
        <f>SUM(O23:O30)</f>
        <v>52973.550000000047</v>
      </c>
      <c r="P31" s="107">
        <f>SUM(P23:P30)</f>
        <v>8807.5500000000466</v>
      </c>
      <c r="Q31" s="75"/>
    </row>
    <row r="32" spans="1:17" ht="51" outlineLevel="1" x14ac:dyDescent="0.25">
      <c r="A32" s="84" t="s">
        <v>17</v>
      </c>
      <c r="B32" s="84" t="s">
        <v>81</v>
      </c>
      <c r="C32" s="85" t="s">
        <v>6</v>
      </c>
      <c r="D32" s="85" t="s">
        <v>7</v>
      </c>
      <c r="E32" s="85" t="s">
        <v>75</v>
      </c>
      <c r="F32" s="85" t="s">
        <v>16</v>
      </c>
      <c r="G32" s="85"/>
      <c r="H32" s="86">
        <v>10751900</v>
      </c>
      <c r="I32" s="86">
        <v>10751900</v>
      </c>
      <c r="J32" s="87">
        <v>10003239.220000001</v>
      </c>
      <c r="K32" s="88">
        <v>9999279.2200000007</v>
      </c>
      <c r="L32" s="89">
        <f t="shared" si="16"/>
        <v>93.000113654330875</v>
      </c>
      <c r="M32" s="86">
        <f t="shared" si="17"/>
        <v>93.000113654330875</v>
      </c>
      <c r="N32" s="86">
        <f t="shared" si="18"/>
        <v>752620.77999999933</v>
      </c>
      <c r="O32" s="86">
        <f>I32-K32</f>
        <v>752620.77999999933</v>
      </c>
      <c r="P32" s="86">
        <f>J32-K32</f>
        <v>3960</v>
      </c>
      <c r="Q32" s="75"/>
    </row>
    <row r="33" spans="1:17" ht="51" outlineLevel="1" x14ac:dyDescent="0.25">
      <c r="A33" s="84" t="s">
        <v>17</v>
      </c>
      <c r="B33" s="84" t="s">
        <v>84</v>
      </c>
      <c r="C33" s="85" t="s">
        <v>6</v>
      </c>
      <c r="D33" s="85" t="s">
        <v>7</v>
      </c>
      <c r="E33" s="85" t="s">
        <v>76</v>
      </c>
      <c r="F33" s="85" t="s">
        <v>16</v>
      </c>
      <c r="G33" s="85"/>
      <c r="H33" s="86">
        <v>3205700</v>
      </c>
      <c r="I33" s="86">
        <v>3205700</v>
      </c>
      <c r="J33" s="87">
        <v>2880068.9</v>
      </c>
      <c r="K33" s="88">
        <v>2880068.9</v>
      </c>
      <c r="L33" s="89">
        <f t="shared" si="16"/>
        <v>89.842121845462771</v>
      </c>
      <c r="M33" s="86">
        <f t="shared" si="17"/>
        <v>89.842121845462771</v>
      </c>
      <c r="N33" s="86">
        <f t="shared" si="18"/>
        <v>325631.10000000009</v>
      </c>
      <c r="O33" s="86">
        <f>I33-K33</f>
        <v>325631.10000000009</v>
      </c>
      <c r="P33" s="86">
        <f t="shared" ref="P33:P35" si="22">J33-K33</f>
        <v>0</v>
      </c>
      <c r="Q33" s="75"/>
    </row>
    <row r="34" spans="1:17" ht="39.75" customHeight="1" outlineLevel="1" x14ac:dyDescent="0.25">
      <c r="A34" s="84" t="s">
        <v>17</v>
      </c>
      <c r="B34" s="84" t="s">
        <v>85</v>
      </c>
      <c r="C34" s="85" t="s">
        <v>6</v>
      </c>
      <c r="D34" s="85" t="s">
        <v>7</v>
      </c>
      <c r="E34" s="85" t="s">
        <v>77</v>
      </c>
      <c r="F34" s="85" t="s">
        <v>16</v>
      </c>
      <c r="G34" s="85"/>
      <c r="H34" s="86">
        <v>7597700</v>
      </c>
      <c r="I34" s="86">
        <v>7597700</v>
      </c>
      <c r="J34" s="87">
        <v>7597700</v>
      </c>
      <c r="K34" s="88">
        <v>7597698.3399999999</v>
      </c>
      <c r="L34" s="89">
        <f t="shared" si="16"/>
        <v>99.999978151282619</v>
      </c>
      <c r="M34" s="86">
        <f t="shared" si="17"/>
        <v>99.999978151282619</v>
      </c>
      <c r="N34" s="86">
        <f t="shared" si="18"/>
        <v>1.6600000001490116</v>
      </c>
      <c r="O34" s="86">
        <f>I34-K34</f>
        <v>1.6600000001490116</v>
      </c>
      <c r="P34" s="86">
        <f t="shared" si="22"/>
        <v>1.6600000001490116</v>
      </c>
      <c r="Q34" s="75"/>
    </row>
    <row r="35" spans="1:17" ht="51" hidden="1" outlineLevel="1" x14ac:dyDescent="0.25">
      <c r="A35" s="84" t="s">
        <v>17</v>
      </c>
      <c r="B35" s="84" t="s">
        <v>44</v>
      </c>
      <c r="C35" s="85" t="s">
        <v>6</v>
      </c>
      <c r="D35" s="85" t="s">
        <v>7</v>
      </c>
      <c r="E35" s="85" t="s">
        <v>42</v>
      </c>
      <c r="F35" s="85" t="s">
        <v>16</v>
      </c>
      <c r="G35" s="85"/>
      <c r="H35" s="86"/>
      <c r="I35" s="86"/>
      <c r="J35" s="87"/>
      <c r="K35" s="88"/>
      <c r="L35" s="89" t="e">
        <f t="shared" si="16"/>
        <v>#DIV/0!</v>
      </c>
      <c r="M35" s="86" t="e">
        <f t="shared" si="17"/>
        <v>#DIV/0!</v>
      </c>
      <c r="N35" s="86">
        <f t="shared" si="18"/>
        <v>0</v>
      </c>
      <c r="O35" s="86">
        <f>I35-K35</f>
        <v>0</v>
      </c>
      <c r="P35" s="86">
        <f t="shared" si="22"/>
        <v>0</v>
      </c>
      <c r="Q35" s="75"/>
    </row>
    <row r="36" spans="1:17" outlineLevel="1" x14ac:dyDescent="0.25">
      <c r="A36" s="214" t="s">
        <v>56</v>
      </c>
      <c r="B36" s="215"/>
      <c r="C36" s="215"/>
      <c r="D36" s="215"/>
      <c r="E36" s="215"/>
      <c r="F36" s="215"/>
      <c r="G36" s="215"/>
      <c r="H36" s="105">
        <f>SUM(H31:H35)</f>
        <v>35442900</v>
      </c>
      <c r="I36" s="105">
        <f>SUM(I31:I35)</f>
        <v>35442900</v>
      </c>
      <c r="J36" s="111">
        <f t="shared" ref="J36:K36" si="23">SUM(J31:J35)</f>
        <v>34324442.119999997</v>
      </c>
      <c r="K36" s="112">
        <f t="shared" si="23"/>
        <v>34311672.909999996</v>
      </c>
      <c r="L36" s="104">
        <f>K36/H36*100</f>
        <v>96.808311142711219</v>
      </c>
      <c r="M36" s="105">
        <f>K36/I36*100</f>
        <v>96.808311142711219</v>
      </c>
      <c r="N36" s="105">
        <f>SUM(N31:N35)</f>
        <v>1131227.0899999985</v>
      </c>
      <c r="O36" s="105">
        <f t="shared" ref="O36:P36" si="24">SUM(O31:O35)</f>
        <v>1131227.0899999996</v>
      </c>
      <c r="P36" s="105">
        <f t="shared" si="24"/>
        <v>12769.210000000196</v>
      </c>
      <c r="Q36" s="75"/>
    </row>
    <row r="37" spans="1:17" ht="15.75" customHeight="1" x14ac:dyDescent="0.25">
      <c r="A37" s="216" t="s">
        <v>54</v>
      </c>
      <c r="B37" s="217"/>
      <c r="C37" s="217"/>
      <c r="D37" s="217"/>
      <c r="E37" s="217"/>
      <c r="F37" s="217"/>
      <c r="G37" s="217"/>
      <c r="H37" s="113">
        <f>H22+H36</f>
        <v>771631614</v>
      </c>
      <c r="I37" s="113">
        <f>I22+I36</f>
        <v>771631614</v>
      </c>
      <c r="J37" s="114">
        <f t="shared" ref="J37:K37" si="25">J22+J36</f>
        <v>748539880.29999995</v>
      </c>
      <c r="K37" s="115">
        <f t="shared" si="25"/>
        <v>747805445.53999984</v>
      </c>
      <c r="L37" s="116">
        <f>K37/H37*100</f>
        <v>96.912235316994128</v>
      </c>
      <c r="M37" s="113">
        <f>K37/I37*100</f>
        <v>96.912235316994128</v>
      </c>
      <c r="N37" s="113">
        <f>N22+N36</f>
        <v>23826168.460000005</v>
      </c>
      <c r="O37" s="113">
        <f t="shared" ref="O37:P37" si="26">O22+O36</f>
        <v>23826168.460000005</v>
      </c>
      <c r="P37" s="113">
        <f t="shared" si="26"/>
        <v>734434.76000000024</v>
      </c>
      <c r="Q37" s="75"/>
    </row>
    <row r="38" spans="1:17" ht="24.75" customHeight="1" thickBot="1" x14ac:dyDescent="0.3">
      <c r="A38" s="218" t="s">
        <v>53</v>
      </c>
      <c r="B38" s="219"/>
      <c r="C38" s="219"/>
      <c r="D38" s="219"/>
      <c r="E38" s="219"/>
      <c r="F38" s="219"/>
      <c r="G38" s="219"/>
      <c r="H38" s="142">
        <f>H37-H5-H6-H4-H21</f>
        <v>705054900</v>
      </c>
      <c r="I38" s="142">
        <f>I37-I5-I6-I4-I21</f>
        <v>705054900</v>
      </c>
      <c r="J38" s="142">
        <f>J37-J5-J6-J4-J21</f>
        <v>682047698.58999991</v>
      </c>
      <c r="K38" s="143">
        <f>K37-K5-K6-K4-K21</f>
        <v>681631646.79999983</v>
      </c>
      <c r="L38" s="144">
        <f>K38/H38*100</f>
        <v>96.677811444186801</v>
      </c>
      <c r="M38" s="142">
        <f>K38/I38*100</f>
        <v>96.677811444186801</v>
      </c>
      <c r="N38" s="142">
        <f>N37-N5-N6-N4-N21</f>
        <v>23423253.200000007</v>
      </c>
      <c r="O38" s="142">
        <f>I38-K38</f>
        <v>23423253.200000167</v>
      </c>
      <c r="P38" s="142">
        <f>J38-K38</f>
        <v>416051.79000008106</v>
      </c>
      <c r="Q38" s="75"/>
    </row>
    <row r="39" spans="1:17" ht="20.25" customHeight="1" thickBot="1" x14ac:dyDescent="0.3">
      <c r="A39" s="223"/>
      <c r="B39" s="224"/>
      <c r="C39" s="224"/>
      <c r="D39" s="224"/>
      <c r="E39" s="224"/>
      <c r="F39" s="224"/>
      <c r="G39" s="225"/>
      <c r="H39" s="145">
        <f>H37</f>
        <v>771631614</v>
      </c>
      <c r="I39" s="145">
        <f>I37</f>
        <v>771631614</v>
      </c>
      <c r="J39" s="146">
        <f>J37</f>
        <v>748539880.29999995</v>
      </c>
      <c r="K39" s="147">
        <f>K37</f>
        <v>747805445.53999984</v>
      </c>
      <c r="L39" s="148"/>
      <c r="M39" s="145"/>
      <c r="N39" s="145">
        <f>H39-K39</f>
        <v>23826168.460000157</v>
      </c>
      <c r="O39" s="145">
        <f>I39-K39</f>
        <v>23826168.460000157</v>
      </c>
      <c r="P39" s="149">
        <f>J39-K39</f>
        <v>734434.76000010967</v>
      </c>
      <c r="Q39" s="75"/>
    </row>
    <row r="40" spans="1:17" x14ac:dyDescent="0.25">
      <c r="B40" s="117"/>
    </row>
    <row r="41" spans="1:17" hidden="1" outlineLevel="1" x14ac:dyDescent="0.25">
      <c r="A41" s="118" t="s">
        <v>51</v>
      </c>
      <c r="B41" s="119" t="s">
        <v>48</v>
      </c>
      <c r="C41" s="120" t="s">
        <v>6</v>
      </c>
      <c r="D41" s="120" t="s">
        <v>7</v>
      </c>
      <c r="E41" s="120" t="s">
        <v>45</v>
      </c>
      <c r="F41" s="120" t="s">
        <v>46</v>
      </c>
      <c r="G41" s="121"/>
      <c r="H41" s="122"/>
      <c r="I41" s="122"/>
      <c r="J41" s="123"/>
      <c r="K41" s="124"/>
      <c r="L41" s="125" t="e">
        <f>K41/H41*100</f>
        <v>#DIV/0!</v>
      </c>
      <c r="M41" s="122" t="e">
        <f>K41/I41*100</f>
        <v>#DIV/0!</v>
      </c>
      <c r="N41" s="122">
        <f>H41-K41</f>
        <v>0</v>
      </c>
      <c r="O41" s="122"/>
      <c r="P41" s="122"/>
      <c r="Q41" s="75"/>
    </row>
    <row r="42" spans="1:17" hidden="1" outlineLevel="1" x14ac:dyDescent="0.25">
      <c r="A42" s="118" t="s">
        <v>51</v>
      </c>
      <c r="B42" s="119" t="s">
        <v>48</v>
      </c>
      <c r="C42" s="120" t="s">
        <v>6</v>
      </c>
      <c r="D42" s="120" t="s">
        <v>7</v>
      </c>
      <c r="E42" s="120" t="s">
        <v>45</v>
      </c>
      <c r="F42" s="120" t="s">
        <v>9</v>
      </c>
      <c r="G42" s="121"/>
      <c r="H42" s="122"/>
      <c r="I42" s="122"/>
      <c r="J42" s="123"/>
      <c r="K42" s="126"/>
      <c r="L42" s="125" t="e">
        <f>K42/H42*100</f>
        <v>#DIV/0!</v>
      </c>
      <c r="M42" s="122" t="e">
        <f>K42/I42*100</f>
        <v>#DIV/0!</v>
      </c>
      <c r="N42" s="122">
        <f>H42-K42</f>
        <v>0</v>
      </c>
      <c r="O42" s="122"/>
      <c r="P42" s="122"/>
      <c r="Q42" s="75"/>
    </row>
    <row r="43" spans="1:17" hidden="1" outlineLevel="1" x14ac:dyDescent="0.25">
      <c r="A43" s="118" t="s">
        <v>51</v>
      </c>
      <c r="B43" s="119" t="s">
        <v>48</v>
      </c>
      <c r="C43" s="120" t="s">
        <v>6</v>
      </c>
      <c r="D43" s="120" t="s">
        <v>7</v>
      </c>
      <c r="E43" s="120" t="s">
        <v>45</v>
      </c>
      <c r="F43" s="120" t="s">
        <v>47</v>
      </c>
      <c r="G43" s="121"/>
      <c r="H43" s="122"/>
      <c r="I43" s="122"/>
      <c r="J43" s="123"/>
      <c r="K43" s="126"/>
      <c r="L43" s="125" t="e">
        <f>K43/H43*100</f>
        <v>#DIV/0!</v>
      </c>
      <c r="M43" s="122" t="e">
        <f>K43/I43*100</f>
        <v>#DIV/0!</v>
      </c>
      <c r="N43" s="122">
        <f>H43-K43</f>
        <v>0</v>
      </c>
      <c r="O43" s="122"/>
      <c r="P43" s="122"/>
      <c r="Q43" s="75"/>
    </row>
    <row r="44" spans="1:17" ht="25.5" outlineLevel="1" x14ac:dyDescent="0.25">
      <c r="A44" s="118" t="s">
        <v>17</v>
      </c>
      <c r="B44" s="193" t="s">
        <v>91</v>
      </c>
      <c r="C44" s="120" t="s">
        <v>6</v>
      </c>
      <c r="D44" s="120" t="s">
        <v>7</v>
      </c>
      <c r="E44" s="120" t="s">
        <v>45</v>
      </c>
      <c r="F44" s="120" t="s">
        <v>16</v>
      </c>
      <c r="G44" s="121"/>
      <c r="H44" s="122">
        <v>205680</v>
      </c>
      <c r="I44" s="122">
        <v>205680</v>
      </c>
      <c r="J44" s="123">
        <v>205680</v>
      </c>
      <c r="K44" s="126">
        <v>205680</v>
      </c>
      <c r="L44" s="125">
        <f>K44/H44*100</f>
        <v>100</v>
      </c>
      <c r="M44" s="122">
        <f>K44/I44*100</f>
        <v>100</v>
      </c>
      <c r="N44" s="122">
        <f>H44-K44</f>
        <v>0</v>
      </c>
      <c r="O44" s="122"/>
      <c r="P44" s="122"/>
      <c r="Q44" s="75"/>
    </row>
    <row r="45" spans="1:17" ht="18.75" customHeight="1" x14ac:dyDescent="0.25">
      <c r="A45" s="220" t="s">
        <v>50</v>
      </c>
      <c r="B45" s="221"/>
      <c r="C45" s="221"/>
      <c r="D45" s="221"/>
      <c r="E45" s="221"/>
      <c r="F45" s="221"/>
      <c r="G45" s="222"/>
      <c r="H45" s="138">
        <f>SUM(H41:H44)</f>
        <v>205680</v>
      </c>
      <c r="I45" s="138">
        <f t="shared" ref="I45:K45" si="27">SUM(I41:I44)</f>
        <v>205680</v>
      </c>
      <c r="J45" s="139">
        <f t="shared" si="27"/>
        <v>205680</v>
      </c>
      <c r="K45" s="140">
        <f t="shared" si="27"/>
        <v>205680</v>
      </c>
      <c r="L45" s="125">
        <f t="shared" ref="L45" si="28">K45/H45*100</f>
        <v>100</v>
      </c>
      <c r="M45" s="122">
        <f>K45/I45*100</f>
        <v>100</v>
      </c>
      <c r="N45" s="122">
        <f>H45-K45</f>
        <v>0</v>
      </c>
      <c r="O45" s="141"/>
      <c r="P45" s="141"/>
    </row>
    <row r="46" spans="1:17" ht="15.75" thickBot="1" x14ac:dyDescent="0.3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8"/>
      <c r="L46" s="129"/>
      <c r="M46" s="130"/>
      <c r="N46" s="130"/>
      <c r="O46" s="127"/>
      <c r="P46" s="127"/>
    </row>
    <row r="47" spans="1:17" ht="26.25" customHeight="1" thickBot="1" x14ac:dyDescent="0.3">
      <c r="A47" s="209" t="s">
        <v>55</v>
      </c>
      <c r="B47" s="210"/>
      <c r="C47" s="210"/>
      <c r="D47" s="210"/>
      <c r="E47" s="210"/>
      <c r="F47" s="210"/>
      <c r="G47" s="211"/>
      <c r="H47" s="131">
        <f>H37+H45</f>
        <v>771837294</v>
      </c>
      <c r="I47" s="131">
        <f>I37+I45</f>
        <v>771837294</v>
      </c>
      <c r="J47" s="132">
        <f>J37+J45</f>
        <v>748745560.29999995</v>
      </c>
      <c r="K47" s="133">
        <f>K37+K45</f>
        <v>748011125.53999984</v>
      </c>
      <c r="L47" s="134">
        <f t="shared" ref="L47" si="29">K47/H47*100</f>
        <v>96.913058147718871</v>
      </c>
      <c r="M47" s="135">
        <f t="shared" ref="M47" si="30">K47/I47*100</f>
        <v>96.913058147718871</v>
      </c>
      <c r="N47" s="135">
        <f t="shared" ref="N47" si="31">H47-K47</f>
        <v>23826168.460000157</v>
      </c>
      <c r="O47" s="131">
        <f>I47-K47</f>
        <v>23826168.460000157</v>
      </c>
      <c r="P47" s="136">
        <f>J47-K47</f>
        <v>734434.76000010967</v>
      </c>
    </row>
    <row r="49" spans="7:16" hidden="1" x14ac:dyDescent="0.25">
      <c r="G49" s="76" t="s">
        <v>34</v>
      </c>
      <c r="H49" s="137">
        <f>H36+H44</f>
        <v>35648580</v>
      </c>
      <c r="I49" s="137">
        <f t="shared" ref="I49:P49" si="32">I36+I44</f>
        <v>35648580</v>
      </c>
      <c r="J49" s="137">
        <f t="shared" si="32"/>
        <v>34530122.119999997</v>
      </c>
      <c r="K49" s="137">
        <f t="shared" si="32"/>
        <v>34517352.909999996</v>
      </c>
      <c r="L49" s="137">
        <f t="shared" si="32"/>
        <v>196.8083111427112</v>
      </c>
      <c r="M49" s="137">
        <f t="shared" si="32"/>
        <v>196.8083111427112</v>
      </c>
      <c r="N49" s="137">
        <f t="shared" si="32"/>
        <v>1131227.0899999985</v>
      </c>
      <c r="O49" s="137">
        <f t="shared" si="32"/>
        <v>1131227.0899999996</v>
      </c>
      <c r="P49" s="137">
        <f t="shared" si="32"/>
        <v>12769.210000000196</v>
      </c>
    </row>
  </sheetData>
  <mergeCells count="14">
    <mergeCell ref="A47:G47"/>
    <mergeCell ref="A31:G31"/>
    <mergeCell ref="A36:G36"/>
    <mergeCell ref="A37:G37"/>
    <mergeCell ref="A38:G38"/>
    <mergeCell ref="A45:G45"/>
    <mergeCell ref="A39:G39"/>
    <mergeCell ref="A23:A30"/>
    <mergeCell ref="B23:B30"/>
    <mergeCell ref="A1:P1"/>
    <mergeCell ref="A15:A20"/>
    <mergeCell ref="B15:B20"/>
    <mergeCell ref="A21:G21"/>
    <mergeCell ref="A22:G22"/>
  </mergeCells>
  <pageMargins left="0.35433070866141736" right="0.35433070866141736" top="0.39370078740157483" bottom="0.19685039370078741" header="0.51181102362204722" footer="0.51181102362204722"/>
  <pageSetup paperSize="9" scale="51" orientation="landscape" r:id="rId1"/>
  <headerFooter>
    <evenHeader>&amp;R&amp;D  &amp;T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showZeros="0" zoomScale="81" zoomScaleNormal="81" zoomScaleSheetLayoutView="100" workbookViewId="0">
      <selection activeCell="H14" sqref="H14"/>
    </sheetView>
  </sheetViews>
  <sheetFormatPr defaultColWidth="8.85546875" defaultRowHeight="15" outlineLevelRow="1" x14ac:dyDescent="0.25"/>
  <cols>
    <col min="1" max="1" width="29.5703125" style="1" customWidth="1"/>
    <col min="2" max="2" width="53.5703125" style="1" customWidth="1"/>
    <col min="3" max="3" width="6.28515625" style="1" customWidth="1"/>
    <col min="4" max="4" width="6.42578125" style="1" customWidth="1"/>
    <col min="5" max="5" width="12.7109375" style="1" customWidth="1"/>
    <col min="6" max="6" width="4" style="1" bestFit="1" customWidth="1"/>
    <col min="7" max="7" width="7.28515625" style="1" bestFit="1" customWidth="1"/>
    <col min="8" max="9" width="15.28515625" style="1" customWidth="1"/>
    <col min="10" max="10" width="19.140625" style="1" customWidth="1"/>
    <col min="11" max="11" width="18.28515625" style="1" customWidth="1"/>
    <col min="12" max="12" width="13.42578125" style="1" customWidth="1"/>
    <col min="13" max="13" width="12.85546875" style="1" customWidth="1"/>
    <col min="14" max="15" width="15.28515625" style="1" customWidth="1"/>
    <col min="16" max="16" width="16.85546875" style="1" customWidth="1"/>
    <col min="17" max="17" width="8.85546875" style="1" customWidth="1"/>
    <col min="18" max="16384" width="8.85546875" style="1"/>
  </cols>
  <sheetData>
    <row r="1" spans="1:17" ht="44.25" customHeight="1" x14ac:dyDescent="0.25">
      <c r="A1" s="236" t="s">
        <v>92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"/>
    </row>
    <row r="2" spans="1:17" ht="9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3"/>
      <c r="L2" s="3"/>
      <c r="M2" s="3"/>
      <c r="N2" s="3"/>
      <c r="O2" s="3"/>
      <c r="P2" s="3"/>
      <c r="Q2" s="2"/>
    </row>
    <row r="3" spans="1:17" ht="54" customHeight="1" x14ac:dyDescent="0.25">
      <c r="A3" s="4" t="s">
        <v>33</v>
      </c>
      <c r="B3" s="31" t="s">
        <v>31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38</v>
      </c>
      <c r="H3" s="4" t="s">
        <v>24</v>
      </c>
      <c r="I3" s="4" t="s">
        <v>25</v>
      </c>
      <c r="J3" s="15" t="s">
        <v>26</v>
      </c>
      <c r="K3" s="68" t="s">
        <v>27</v>
      </c>
      <c r="L3" s="18" t="s">
        <v>28</v>
      </c>
      <c r="M3" s="4" t="s">
        <v>29</v>
      </c>
      <c r="N3" s="4" t="s">
        <v>23</v>
      </c>
      <c r="O3" s="4" t="s">
        <v>4</v>
      </c>
      <c r="P3" s="4" t="s">
        <v>30</v>
      </c>
      <c r="Q3" s="2"/>
    </row>
    <row r="4" spans="1:17" s="76" customFormat="1" ht="25.5" hidden="1" outlineLevel="1" x14ac:dyDescent="0.25">
      <c r="A4" s="84" t="str">
        <f>'ГРБС(Пр+ГП+РезервФонд)'!A4</f>
        <v>Департамент ветеринарии Свердловской области</v>
      </c>
      <c r="B4" s="84">
        <f>'ГРБС(Пр+ГП+РезервФонд)'!B4</f>
        <v>0</v>
      </c>
      <c r="C4" s="164" t="str">
        <f>'ГРБС(Пр+ГП+РезервФонд)'!C4</f>
        <v>1003</v>
      </c>
      <c r="D4" s="85" t="str">
        <f>'ГРБС(Пр+ГП+РезервФонд)'!D4</f>
        <v>006</v>
      </c>
      <c r="E4" s="85" t="str">
        <f>'ГРБС(Пр+ГП+РезервФонд)'!E4</f>
        <v>7009010000</v>
      </c>
      <c r="F4" s="85" t="str">
        <f>'ГРБС(Пр+ГП+РезервФонд)'!F4</f>
        <v>322</v>
      </c>
      <c r="G4" s="164"/>
      <c r="H4" s="86">
        <f>'ГРБС(Пр+ГП+РезервФонд)'!H4</f>
        <v>1528658</v>
      </c>
      <c r="I4" s="86">
        <f>'ГРБС(Пр+ГП+РезервФонд)'!I4</f>
        <v>1528658</v>
      </c>
      <c r="J4" s="87">
        <f>'ГРБС(Пр+ГП+РезервФонд)'!J4</f>
        <v>1528658</v>
      </c>
      <c r="K4" s="88">
        <f>'ГРБС(Пр+ГП+РезервФонд)'!K4</f>
        <v>1528658</v>
      </c>
      <c r="L4" s="89">
        <f>K4/H4*100</f>
        <v>100</v>
      </c>
      <c r="M4" s="86">
        <f>K4/I4*100</f>
        <v>100</v>
      </c>
      <c r="N4" s="86">
        <f>H4-K4</f>
        <v>0</v>
      </c>
      <c r="O4" s="86">
        <f>I4-K4</f>
        <v>0</v>
      </c>
      <c r="P4" s="86">
        <f>J4-K4</f>
        <v>0</v>
      </c>
      <c r="Q4" s="75"/>
    </row>
    <row r="5" spans="1:17" s="76" customFormat="1" ht="51" hidden="1" outlineLevel="1" x14ac:dyDescent="0.25">
      <c r="A5" s="84" t="str">
        <f>'ГРБС(Пр+ГП+РезервФонд)'!A5</f>
        <v>Департамент ветеринарии Свердловской области</v>
      </c>
      <c r="B5" s="84" t="str">
        <f>'ГРБС(Пр+ГП+РезервФонд)'!B5</f>
        <v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v>
      </c>
      <c r="C5" s="164" t="str">
        <f>'ГРБС(Пр+ГП+РезервФонд)'!C5</f>
        <v>0113</v>
      </c>
      <c r="D5" s="85" t="str">
        <f>'ГРБС(Пр+ГП+РезервФонд)'!D5</f>
        <v>006</v>
      </c>
      <c r="E5" s="85" t="str">
        <f>'ГРБС(Пр+ГП+РезервФонд)'!E5</f>
        <v>7009055490</v>
      </c>
      <c r="F5" s="85" t="str">
        <f>'ГРБС(Пр+ГП+РезервФонд)'!F5</f>
        <v>121</v>
      </c>
      <c r="G5" s="164" t="s">
        <v>39</v>
      </c>
      <c r="H5" s="86">
        <f>'ГРБС(Пр+ГП+РезервФонд)'!H5</f>
        <v>626184.27</v>
      </c>
      <c r="I5" s="86">
        <f>'ГРБС(Пр+ГП+РезервФонд)'!I5</f>
        <v>626184.27</v>
      </c>
      <c r="J5" s="87">
        <f>'ГРБС(Пр+ГП+РезервФонд)'!J5</f>
        <v>626184.27</v>
      </c>
      <c r="K5" s="88">
        <f>'ГРБС(Пр+ГП+РезервФонд)'!K5</f>
        <v>626184.27</v>
      </c>
      <c r="L5" s="89">
        <f>K5/H5*100</f>
        <v>100</v>
      </c>
      <c r="M5" s="86">
        <f>K5/I5*100</f>
        <v>100</v>
      </c>
      <c r="N5" s="86">
        <f>H5-K5</f>
        <v>0</v>
      </c>
      <c r="O5" s="86">
        <f>I5-K5</f>
        <v>0</v>
      </c>
      <c r="P5" s="86">
        <f>J5-K5</f>
        <v>0</v>
      </c>
      <c r="Q5" s="75"/>
    </row>
    <row r="6" spans="1:17" s="76" customFormat="1" ht="51" hidden="1" outlineLevel="1" x14ac:dyDescent="0.25">
      <c r="A6" s="84" t="str">
        <f>'ГРБС(Пр+ГП+РезервФонд)'!A6</f>
        <v>Департамент ветеринарии Свердловской области</v>
      </c>
      <c r="B6" s="84" t="str">
        <f>'ГРБС(Пр+ГП+РезервФонд)'!B6</f>
        <v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v>
      </c>
      <c r="C6" s="164" t="str">
        <f>'ГРБС(Пр+ГП+РезервФонд)'!C6</f>
        <v>0113</v>
      </c>
      <c r="D6" s="85" t="str">
        <f>'ГРБС(Пр+ГП+РезервФонд)'!D6</f>
        <v>006</v>
      </c>
      <c r="E6" s="85" t="str">
        <f>'ГРБС(Пр+ГП+РезервФонд)'!E6</f>
        <v>7009055490</v>
      </c>
      <c r="F6" s="85" t="str">
        <f>'ГРБС(Пр+ГП+РезервФонд)'!F6</f>
        <v>129</v>
      </c>
      <c r="G6" s="164" t="s">
        <v>39</v>
      </c>
      <c r="H6" s="86">
        <f>'ГРБС(Пр+ГП+РезервФонд)'!H6</f>
        <v>149771.73000000001</v>
      </c>
      <c r="I6" s="86">
        <f>'ГРБС(Пр+ГП+РезервФонд)'!I6</f>
        <v>149771.73000000001</v>
      </c>
      <c r="J6" s="87">
        <f>'ГРБС(Пр+ГП+РезервФонд)'!J6</f>
        <v>149771.73000000001</v>
      </c>
      <c r="K6" s="88">
        <f>'ГРБС(Пр+ГП+РезервФонд)'!K6</f>
        <v>149771.73000000001</v>
      </c>
      <c r="L6" s="89">
        <f>K6/H6*100</f>
        <v>100</v>
      </c>
      <c r="M6" s="86">
        <f>K6/I6*100</f>
        <v>100</v>
      </c>
      <c r="N6" s="86">
        <f>H6-K6</f>
        <v>0</v>
      </c>
      <c r="O6" s="86">
        <f>I6-K6</f>
        <v>0</v>
      </c>
      <c r="P6" s="86">
        <f>J6-K6</f>
        <v>0</v>
      </c>
      <c r="Q6" s="75"/>
    </row>
    <row r="7" spans="1:17" ht="45" customHeight="1" outlineLevel="1" x14ac:dyDescent="0.25">
      <c r="A7" s="84" t="str">
        <f>'ГРБС(Пр+ГП+РезервФонд)'!A7</f>
        <v>Департамент ветеринарии Свердловской области</v>
      </c>
      <c r="B7" s="84" t="str">
        <f>'ГРБС(Пр+ГП+РезервФонд)'!B7</f>
        <v>Выполнены государственные работы в сфере ветеринарии государственными бюджетными учреждениями Свердловской области</v>
      </c>
      <c r="C7" s="164" t="str">
        <f>'ГРБС(Пр+ГП+РезервФонд)'!C7</f>
        <v>0405</v>
      </c>
      <c r="D7" s="85" t="str">
        <f>'ГРБС(Пр+ГП+РезервФонд)'!D7</f>
        <v>006</v>
      </c>
      <c r="E7" s="85" t="str">
        <f>'ГРБС(Пр+ГП+РезервФонд)'!E7</f>
        <v>0640113010</v>
      </c>
      <c r="F7" s="85" t="str">
        <f>'ГРБС(Пр+ГП+РезервФонд)'!F7</f>
        <v>611</v>
      </c>
      <c r="G7" s="165"/>
      <c r="H7" s="86">
        <f>'ГРБС(Пр+ГП+РезервФонд)'!H7</f>
        <v>536260900</v>
      </c>
      <c r="I7" s="86">
        <f>'ГРБС(Пр+ГП+РезервФонд)'!I7</f>
        <v>536260900</v>
      </c>
      <c r="J7" s="87">
        <f>'ГРБС(Пр+ГП+РезервФонд)'!J7</f>
        <v>536260900</v>
      </c>
      <c r="K7" s="69">
        <f>'ГРБС(Пр+ГП+РезервФонд)'!K7</f>
        <v>536260900</v>
      </c>
      <c r="L7" s="19">
        <f>K7/H7*100</f>
        <v>100</v>
      </c>
      <c r="M7" s="7">
        <f>K7/I7*100</f>
        <v>100</v>
      </c>
      <c r="N7" s="7">
        <f>H7-K7</f>
        <v>0</v>
      </c>
      <c r="O7" s="7">
        <f>I7-K7</f>
        <v>0</v>
      </c>
      <c r="P7" s="7">
        <f>J7-K7</f>
        <v>0</v>
      </c>
      <c r="Q7" s="2"/>
    </row>
    <row r="8" spans="1:17" ht="46.5" customHeight="1" outlineLevel="1" x14ac:dyDescent="0.25">
      <c r="A8" s="84" t="str">
        <f>'ГРБС(Пр+ГП+РезервФонд)'!A8</f>
        <v>Департамент ветеринарии Свердловской области</v>
      </c>
      <c r="B8" s="84" t="str">
        <f>'ГРБС(Пр+ГП+РезервФонд)'!B8</f>
        <v>Обеспечены модернизация и укрепление материально-технической базы государственных бюджетных учреждений ветеринарии Свердловской области</v>
      </c>
      <c r="C8" s="164" t="str">
        <f>'ГРБС(Пр+ГП+РезервФонд)'!C8</f>
        <v>0405</v>
      </c>
      <c r="D8" s="85" t="str">
        <f>'ГРБС(Пр+ГП+РезервФонд)'!D8</f>
        <v>006</v>
      </c>
      <c r="E8" s="85" t="str">
        <f>'ГРБС(Пр+ГП+РезервФонд)'!E8</f>
        <v>0640110020</v>
      </c>
      <c r="F8" s="85" t="str">
        <f>'ГРБС(Пр+ГП+РезервФонд)'!F8</f>
        <v>612</v>
      </c>
      <c r="G8" s="165"/>
      <c r="H8" s="86">
        <f>'ГРБС(Пр+ГП+РезервФонд)'!H8</f>
        <v>6872200</v>
      </c>
      <c r="I8" s="86">
        <f>'ГРБС(Пр+ГП+РезервФонд)'!I8</f>
        <v>6872200</v>
      </c>
      <c r="J8" s="87">
        <f>'ГРБС(Пр+ГП+РезервФонд)'!J8</f>
        <v>6872110</v>
      </c>
      <c r="K8" s="69">
        <f>'ГРБС(Пр+ГП+РезервФонд)'!K8</f>
        <v>6872110</v>
      </c>
      <c r="L8" s="19">
        <f t="shared" ref="L8:L21" si="0">K8/H8*100</f>
        <v>99.998690375716663</v>
      </c>
      <c r="M8" s="7">
        <f t="shared" ref="M8:M21" si="1">K8/I8*100</f>
        <v>99.998690375716663</v>
      </c>
      <c r="N8" s="7">
        <f t="shared" ref="N8:N21" si="2">H8-K8</f>
        <v>90</v>
      </c>
      <c r="O8" s="7">
        <f t="shared" ref="O8:O9" si="3">I8-K8</f>
        <v>90</v>
      </c>
      <c r="P8" s="7">
        <f t="shared" ref="P8:P14" si="4">J8-K8</f>
        <v>0</v>
      </c>
      <c r="Q8" s="2"/>
    </row>
    <row r="9" spans="1:17" ht="30.75" hidden="1" customHeight="1" outlineLevel="1" x14ac:dyDescent="0.25">
      <c r="A9" s="84" t="str">
        <f>'ГРБС(Пр+ГП+РезервФонд)'!A9</f>
        <v>Департамент ветеринарии Свердловской области</v>
      </c>
      <c r="B9" s="84" t="str">
        <f>'ГРБС(Пр+ГП+РезервФонд)'!B9</f>
        <v>Проведение аккредитации государственных бюджетных учреждений ветеринарии Свердловской области</v>
      </c>
      <c r="C9" s="164" t="str">
        <f>'ГРБС(Пр+ГП+РезервФонд)'!C9</f>
        <v>0405</v>
      </c>
      <c r="D9" s="85" t="str">
        <f>'ГРБС(Пр+ГП+РезервФонд)'!D9</f>
        <v>006</v>
      </c>
      <c r="E9" s="85" t="str">
        <f>'ГРБС(Пр+ГП+РезервФонд)'!E9</f>
        <v>0600310000</v>
      </c>
      <c r="F9" s="85" t="str">
        <f>'ГРБС(Пр+ГП+РезервФонд)'!F9</f>
        <v>612</v>
      </c>
      <c r="G9" s="165"/>
      <c r="H9" s="86">
        <f>'ГРБС(Пр+ГП+РезервФонд)'!H9</f>
        <v>0</v>
      </c>
      <c r="I9" s="86">
        <f>'ГРБС(Пр+ГП+РезервФонд)'!I9</f>
        <v>0</v>
      </c>
      <c r="J9" s="87">
        <f>'ГРБС(Пр+ГП+РезервФонд)'!J9</f>
        <v>0</v>
      </c>
      <c r="K9" s="69">
        <f>'ГРБС(Пр+ГП+РезервФонд)'!K9</f>
        <v>0</v>
      </c>
      <c r="L9" s="19" t="e">
        <f t="shared" si="0"/>
        <v>#DIV/0!</v>
      </c>
      <c r="M9" s="7" t="e">
        <f t="shared" si="1"/>
        <v>#DIV/0!</v>
      </c>
      <c r="N9" s="7">
        <f t="shared" si="2"/>
        <v>0</v>
      </c>
      <c r="O9" s="7">
        <f t="shared" si="3"/>
        <v>0</v>
      </c>
      <c r="P9" s="7">
        <f t="shared" si="4"/>
        <v>0</v>
      </c>
      <c r="Q9" s="2"/>
    </row>
    <row r="10" spans="1:17" ht="71.25" customHeight="1" outlineLevel="1" x14ac:dyDescent="0.25">
      <c r="A10" s="84" t="str">
        <f>'ГРБС(Пр+ГП+РезервФонд)'!A10</f>
        <v>Департамент ветеринарии Свердловской области</v>
      </c>
      <c r="B10" s="84" t="str">
        <f>'ГРБС(Пр+ГП+РезервФонд)'!B10</f>
        <v>Предоставлены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v>
      </c>
      <c r="C10" s="164" t="str">
        <f>'ГРБС(Пр+ГП+РезервФонд)'!C10</f>
        <v>0405</v>
      </c>
      <c r="D10" s="85" t="str">
        <f>'ГРБС(Пр+ГП+РезервФонд)'!D10</f>
        <v>006</v>
      </c>
      <c r="E10" s="85" t="str">
        <f>'ГРБС(Пр+ГП+РезервФонд)'!E10</f>
        <v>0640142П00</v>
      </c>
      <c r="F10" s="85" t="str">
        <f>'ГРБС(Пр+ГП+РезервФонд)'!F10</f>
        <v>530</v>
      </c>
      <c r="G10" s="166"/>
      <c r="H10" s="86">
        <f>'ГРБС(Пр+ГП+РезервФонд)'!H10</f>
        <v>102924800</v>
      </c>
      <c r="I10" s="86">
        <f>'ГРБС(Пр+ГП+РезервФонд)'!I10</f>
        <v>102924800</v>
      </c>
      <c r="J10" s="87">
        <f>'ГРБС(Пр+ГП+РезервФонд)'!J10</f>
        <v>84938055.489999995</v>
      </c>
      <c r="K10" s="69">
        <f>'ГРБС(Пр+ГП+РезервФонд)'!K10</f>
        <v>84622958.909999996</v>
      </c>
      <c r="L10" s="20">
        <f t="shared" ref="L10" si="5">K10/H10*100</f>
        <v>82.218239831410884</v>
      </c>
      <c r="M10" s="10">
        <f t="shared" ref="M10:M13" si="6">K10/I10*100</f>
        <v>82.218239831410884</v>
      </c>
      <c r="N10" s="10">
        <f>H10-K10</f>
        <v>18301841.090000004</v>
      </c>
      <c r="O10" s="10">
        <f>I10-K10</f>
        <v>18301841.090000004</v>
      </c>
      <c r="P10" s="7">
        <f t="shared" ref="P10:P12" si="7">J10-K10</f>
        <v>315096.57999999821</v>
      </c>
      <c r="Q10" s="2"/>
    </row>
    <row r="11" spans="1:17" ht="72.75" customHeight="1" outlineLevel="1" x14ac:dyDescent="0.25">
      <c r="A11" s="84" t="str">
        <f>'ГРБС(Пр+ГП+РезервФонд)'!A11</f>
        <v>Департамент ветеринарии Свердловской области</v>
      </c>
      <c r="B11" s="84" t="str">
        <f>'ГРБС(Пр+ГП+РезервФонд)'!B11</f>
        <v>Предоставлены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v>
      </c>
      <c r="C11" s="164" t="str">
        <f>'ГРБС(Пр+ГП+РезервФонд)'!C11</f>
        <v>0405</v>
      </c>
      <c r="D11" s="85" t="str">
        <f>'ГРБС(Пр+ГП+РезервФонд)'!D11</f>
        <v>006</v>
      </c>
      <c r="E11" s="85" t="str">
        <f>'ГРБС(Пр+ГП+РезервФонд)'!E11</f>
        <v>0640142П10</v>
      </c>
      <c r="F11" s="85" t="str">
        <f>'ГРБС(Пр+ГП+РезервФонд)'!F11</f>
        <v>530</v>
      </c>
      <c r="G11" s="166"/>
      <c r="H11" s="86">
        <f>'ГРБС(Пр+ГП+РезервФонд)'!H11</f>
        <v>11176800</v>
      </c>
      <c r="I11" s="86">
        <f>'ГРБС(Пр+ГП+РезервФонд)'!I11</f>
        <v>11176800</v>
      </c>
      <c r="J11" s="87">
        <f>'ГРБС(Пр+ГП+РезервФонд)'!J11</f>
        <v>7274986.6799999997</v>
      </c>
      <c r="K11" s="69">
        <f>'ГРБС(Пр+ГП+РезервФонд)'!K11</f>
        <v>7186800.6799999997</v>
      </c>
      <c r="L11" s="20">
        <f>K11/H11*100</f>
        <v>64.301058263545912</v>
      </c>
      <c r="M11" s="10">
        <f t="shared" si="6"/>
        <v>64.301058263545912</v>
      </c>
      <c r="N11" s="10">
        <f t="shared" ref="N11:N13" si="8">H11-K11</f>
        <v>3989999.3200000003</v>
      </c>
      <c r="O11" s="10">
        <f t="shared" ref="O11:O20" si="9">I11-K11</f>
        <v>3989999.3200000003</v>
      </c>
      <c r="P11" s="7">
        <f t="shared" si="7"/>
        <v>88186</v>
      </c>
      <c r="Q11" s="2"/>
    </row>
    <row r="12" spans="1:17" ht="45" customHeight="1" outlineLevel="1" x14ac:dyDescent="0.25">
      <c r="A12" s="84" t="str">
        <f>'ГРБС(Пр+ГП+РезервФонд)'!A12</f>
        <v>Департамент ветеринарии Свердловской области</v>
      </c>
      <c r="B12" s="84" t="str">
        <f>'ГРБС(Пр+ГП+РезервФонд)'!B12</f>
        <v>Организована деятельность приютов для животных без владельцев</v>
      </c>
      <c r="C12" s="164" t="str">
        <f>'ГРБС(Пр+ГП+РезервФонд)'!C12</f>
        <v>0405</v>
      </c>
      <c r="D12" s="85" t="str">
        <f>'ГРБС(Пр+ГП+РезервФонд)'!D12</f>
        <v>006</v>
      </c>
      <c r="E12" s="85" t="str">
        <f>'ГРБС(Пр+ГП+РезервФонд)'!E12</f>
        <v>0640110070</v>
      </c>
      <c r="F12" s="85" t="str">
        <f>'ГРБС(Пр+ГП+РезервФонд)'!F12</f>
        <v>633</v>
      </c>
      <c r="G12" s="166"/>
      <c r="H12" s="86">
        <f>'ГРБС(Пр+ГП+РезервФонд)'!H12</f>
        <v>4750000</v>
      </c>
      <c r="I12" s="86">
        <f>'ГРБС(Пр+ГП+РезервФонд)'!I12</f>
        <v>4750000</v>
      </c>
      <c r="J12" s="87">
        <f>'ГРБС(Пр+ГП+РезервФонд)'!J12</f>
        <v>4750000</v>
      </c>
      <c r="K12" s="69">
        <f>'ГРБС(Пр+ГП+РезервФонд)'!K12</f>
        <v>4750000</v>
      </c>
      <c r="L12" s="20">
        <f>K12/H12*100</f>
        <v>100</v>
      </c>
      <c r="M12" s="10">
        <f t="shared" si="6"/>
        <v>100</v>
      </c>
      <c r="N12" s="10">
        <f t="shared" si="8"/>
        <v>0</v>
      </c>
      <c r="O12" s="10">
        <f t="shared" si="9"/>
        <v>0</v>
      </c>
      <c r="P12" s="7">
        <f t="shared" si="7"/>
        <v>0</v>
      </c>
      <c r="Q12" s="2"/>
    </row>
    <row r="13" spans="1:17" s="76" customFormat="1" ht="51" hidden="1" outlineLevel="1" x14ac:dyDescent="0.25">
      <c r="A13" s="84" t="str">
        <f>'ГРБС(Пр+ГП+РезервФонд)'!A13</f>
        <v>Департамент ветеринарии Свердловской области</v>
      </c>
      <c r="B13" s="84" t="str">
        <f>'ГРБС(Пр+ГП+РезервФонд)'!B13</f>
        <v>Создание условий для получения ветеринарными лабораториями Свердловской области аккредитации в национальной системе аккредитации и (или) расширения их области аккредитации</v>
      </c>
      <c r="C13" s="164" t="str">
        <f>'ГРБС(Пр+ГП+РезервФонд)'!C13</f>
        <v>0405</v>
      </c>
      <c r="D13" s="85" t="str">
        <f>'ГРБС(Пр+ГП+РезервФонд)'!D13</f>
        <v>006</v>
      </c>
      <c r="E13" s="85" t="str">
        <f>'ГРБС(Пр+ГП+РезервФонд)'!E13</f>
        <v>062T252510</v>
      </c>
      <c r="F13" s="85" t="str">
        <f>'ГРБС(Пр+ГП+РезервФонд)'!F13</f>
        <v>612</v>
      </c>
      <c r="G13" s="167"/>
      <c r="H13" s="86">
        <f>'ГРБС(Пр+ГП+РезервФонд)'!H13</f>
        <v>0</v>
      </c>
      <c r="I13" s="86">
        <f>'ГРБС(Пр+ГП+РезервФонд)'!I13</f>
        <v>0</v>
      </c>
      <c r="J13" s="87">
        <f>'ГРБС(Пр+ГП+РезервФонд)'!J13</f>
        <v>0</v>
      </c>
      <c r="K13" s="69">
        <f>'ГРБС(Пр+ГП+РезервФонд)'!K13</f>
        <v>0</v>
      </c>
      <c r="L13" s="94" t="e">
        <f>K13/H13*100</f>
        <v>#DIV/0!</v>
      </c>
      <c r="M13" s="40" t="e">
        <f t="shared" si="6"/>
        <v>#DIV/0!</v>
      </c>
      <c r="N13" s="40">
        <f t="shared" si="8"/>
        <v>0</v>
      </c>
      <c r="O13" s="40">
        <f t="shared" si="9"/>
        <v>0</v>
      </c>
      <c r="P13" s="86"/>
      <c r="Q13" s="150"/>
    </row>
    <row r="14" spans="1:17" ht="74.25" customHeight="1" outlineLevel="1" thickBot="1" x14ac:dyDescent="0.3">
      <c r="A14" s="9" t="str">
        <f>'ГРБС(Пр+ГП+РезервФонд)'!A14</f>
        <v>Департамент ветеринарии Свердловской области</v>
      </c>
      <c r="B14" s="9" t="str">
        <f>'ГРБС(Пр+ГП+РезервФонд)'!B14</f>
        <v>Обеспечена аккредитация и (или) расширена область аккредитации в национальной системе аккредитации ветеринарных лабораторий, подведомственных органам исполнительной власти субъектов Российской Федерации</v>
      </c>
      <c r="C14" s="171" t="str">
        <f>'ГРБС(Пр+ГП+РезервФонд)'!C14</f>
        <v>0405</v>
      </c>
      <c r="D14" s="98" t="str">
        <f>'ГРБС(Пр+ГП+РезервФонд)'!D14</f>
        <v>006</v>
      </c>
      <c r="E14" s="98" t="str">
        <f>'ГРБС(Пр+ГП+РезервФонд)'!E14</f>
        <v>062T252510</v>
      </c>
      <c r="F14" s="98" t="str">
        <f>'ГРБС(Пр+ГП+РезервФонд)'!F14</f>
        <v>612</v>
      </c>
      <c r="G14" s="166" t="s">
        <v>78</v>
      </c>
      <c r="H14" s="40">
        <f>'ГРБС(Пр+ГП+РезервФонд)'!H14</f>
        <v>7627300</v>
      </c>
      <c r="I14" s="40">
        <f>'ГРБС(Пр+ГП+РезервФонд)'!I14</f>
        <v>7627300</v>
      </c>
      <c r="J14" s="92">
        <f>'ГРБС(Пр+ГП+РезервФонд)'!J14</f>
        <v>7627204.2999999998</v>
      </c>
      <c r="K14" s="172">
        <f>'ГРБС(Пр+ГП+РезервФонд)'!K14</f>
        <v>7627204.2999999998</v>
      </c>
      <c r="L14" s="20">
        <f>K14/H14*100</f>
        <v>99.998745296500729</v>
      </c>
      <c r="M14" s="10">
        <f t="shared" si="1"/>
        <v>99.998745296500729</v>
      </c>
      <c r="N14" s="10">
        <f t="shared" si="2"/>
        <v>95.700000000186265</v>
      </c>
      <c r="O14" s="10">
        <f t="shared" si="9"/>
        <v>95.700000000186265</v>
      </c>
      <c r="P14" s="10">
        <f t="shared" si="4"/>
        <v>0</v>
      </c>
      <c r="Q14" s="2"/>
    </row>
    <row r="15" spans="1:17" hidden="1" outlineLevel="1" x14ac:dyDescent="0.25">
      <c r="A15" s="253" t="str">
        <f>'ГРБС(Пр+ГП+РезервФонд)'!A15:A20</f>
        <v>Департамент ветеринарии Свердловской области</v>
      </c>
      <c r="B15" s="248" t="str">
        <f>'ГРБС(Пр+ГП+РезервФонд)'!B15:B20</f>
        <v>Обеспечение деятельности государственных органов (центральный аппарат)</v>
      </c>
      <c r="C15" s="170" t="str">
        <f>'ГРБС(Пр+ГП+РезервФонд)'!C15</f>
        <v>0412</v>
      </c>
      <c r="D15" s="106" t="str">
        <f>'ГРБС(Пр+ГП+РезервФонд)'!D15</f>
        <v>006</v>
      </c>
      <c r="E15" s="106" t="str">
        <f>'ГРБС(Пр+ГП+РезервФонд)'!E15</f>
        <v>7009011000</v>
      </c>
      <c r="F15" s="106" t="str">
        <f>'ГРБС(Пр+ГП+РезервФонд)'!F15</f>
        <v>121</v>
      </c>
      <c r="G15" s="185"/>
      <c r="H15" s="174">
        <f>'ГРБС(Пр+ГП+РезервФонд)'!H15</f>
        <v>48517200</v>
      </c>
      <c r="I15" s="174">
        <f>'ГРБС(Пр+ГП+РезервФонд)'!I15</f>
        <v>48517200</v>
      </c>
      <c r="J15" s="175">
        <f>'ГРБС(Пр+ГП+РезервФонд)'!J15</f>
        <v>48517200</v>
      </c>
      <c r="K15" s="176">
        <f>'ГРБС(Пр+ГП+РезервФонд)'!K15</f>
        <v>48517200</v>
      </c>
      <c r="L15" s="186">
        <f t="shared" si="0"/>
        <v>100</v>
      </c>
      <c r="M15" s="187">
        <f t="shared" si="1"/>
        <v>100</v>
      </c>
      <c r="N15" s="187">
        <f t="shared" si="2"/>
        <v>0</v>
      </c>
      <c r="O15" s="187">
        <f t="shared" si="9"/>
        <v>0</v>
      </c>
      <c r="P15" s="188">
        <f t="shared" ref="P15:P20" si="10">J15-K15</f>
        <v>0</v>
      </c>
      <c r="Q15" s="2"/>
    </row>
    <row r="16" spans="1:17" hidden="1" outlineLevel="1" x14ac:dyDescent="0.25">
      <c r="A16" s="254"/>
      <c r="B16" s="249"/>
      <c r="C16" s="170" t="str">
        <f>'ГРБС(Пр+ГП+РезервФонд)'!C16</f>
        <v>0412</v>
      </c>
      <c r="D16" s="106" t="str">
        <f>'ГРБС(Пр+ГП+РезервФонд)'!D16</f>
        <v>006</v>
      </c>
      <c r="E16" s="106" t="str">
        <f>'ГРБС(Пр+ГП+РезервФонд)'!E16</f>
        <v>7009011000</v>
      </c>
      <c r="F16" s="106" t="str">
        <f>'ГРБС(Пр+ГП+РезервФонд)'!F16</f>
        <v>121</v>
      </c>
      <c r="G16" s="189"/>
      <c r="H16" s="180">
        <f>'ГРБС(Пр+ГП+РезервФонд)'!H16</f>
        <v>448500</v>
      </c>
      <c r="I16" s="180">
        <f>'ГРБС(Пр+ГП+РезервФонд)'!I16</f>
        <v>448500</v>
      </c>
      <c r="J16" s="181">
        <f>'ГРБС(Пр+ГП+РезервФонд)'!J16</f>
        <v>448500</v>
      </c>
      <c r="K16" s="182">
        <f>'ГРБС(Пр+ГП+РезервФонд)'!K16</f>
        <v>448500</v>
      </c>
      <c r="L16" s="190">
        <f t="shared" ref="L16" si="11">K16/H16*100</f>
        <v>100</v>
      </c>
      <c r="M16" s="191">
        <f t="shared" ref="M16" si="12">K16/I16*100</f>
        <v>100</v>
      </c>
      <c r="N16" s="191">
        <f t="shared" ref="N16" si="13">H16-K16</f>
        <v>0</v>
      </c>
      <c r="O16" s="191">
        <f t="shared" ref="O16" si="14">I16-K16</f>
        <v>0</v>
      </c>
      <c r="P16" s="192">
        <f t="shared" si="10"/>
        <v>0</v>
      </c>
      <c r="Q16" s="2"/>
    </row>
    <row r="17" spans="1:17" hidden="1" outlineLevel="1" x14ac:dyDescent="0.25">
      <c r="A17" s="255"/>
      <c r="B17" s="250"/>
      <c r="C17" s="164" t="str">
        <f>'ГРБС(Пр+ГП+РезервФонд)'!C17</f>
        <v>0412</v>
      </c>
      <c r="D17" s="85" t="str">
        <f>'ГРБС(Пр+ГП+РезервФонд)'!D17</f>
        <v>006</v>
      </c>
      <c r="E17" s="85" t="str">
        <f>'ГРБС(Пр+ГП+РезервФонд)'!E17</f>
        <v>7009011000</v>
      </c>
      <c r="F17" s="85" t="str">
        <f>'ГРБС(Пр+ГП+РезервФонд)'!F17</f>
        <v>122</v>
      </c>
      <c r="G17" s="168"/>
      <c r="H17" s="96">
        <f>'ГРБС(Пр+ГП+РезервФонд)'!H17</f>
        <v>138700</v>
      </c>
      <c r="I17" s="96">
        <f>'ГРБС(Пр+ГП+РезервФонд)'!I17</f>
        <v>138700</v>
      </c>
      <c r="J17" s="87">
        <f>'ГРБС(Пр+ГП+РезервФонд)'!J17</f>
        <v>138700</v>
      </c>
      <c r="K17" s="88">
        <f>'ГРБС(Пр+ГП+РезервФонд)'!K17</f>
        <v>138637</v>
      </c>
      <c r="L17" s="19">
        <f t="shared" si="0"/>
        <v>99.954578226387895</v>
      </c>
      <c r="M17" s="11">
        <f t="shared" si="1"/>
        <v>99.954578226387895</v>
      </c>
      <c r="N17" s="11">
        <f t="shared" si="2"/>
        <v>63</v>
      </c>
      <c r="O17" s="11">
        <f t="shared" si="9"/>
        <v>63</v>
      </c>
      <c r="P17" s="12">
        <f t="shared" si="10"/>
        <v>63</v>
      </c>
      <c r="Q17" s="2"/>
    </row>
    <row r="18" spans="1:17" hidden="1" outlineLevel="1" x14ac:dyDescent="0.25">
      <c r="A18" s="255"/>
      <c r="B18" s="250"/>
      <c r="C18" s="164" t="str">
        <f>'ГРБС(Пр+ГП+РезервФонд)'!C18</f>
        <v>0412</v>
      </c>
      <c r="D18" s="85" t="str">
        <f>'ГРБС(Пр+ГП+РезервФонд)'!D18</f>
        <v>006</v>
      </c>
      <c r="E18" s="85" t="str">
        <f>'ГРБС(Пр+ГП+РезервФонд)'!E18</f>
        <v>7009011000</v>
      </c>
      <c r="F18" s="85" t="str">
        <f>'ГРБС(Пр+ГП+РезервФонд)'!F18</f>
        <v>129</v>
      </c>
      <c r="G18" s="168"/>
      <c r="H18" s="96">
        <f>'ГРБС(Пр+ГП+РезервФонд)'!H18</f>
        <v>14405700</v>
      </c>
      <c r="I18" s="96">
        <f>'ГРБС(Пр+ГП+РезервФонд)'!I18</f>
        <v>14405700</v>
      </c>
      <c r="J18" s="87">
        <f>'ГРБС(Пр+ГП+РезервФонд)'!J18</f>
        <v>14321283.710000001</v>
      </c>
      <c r="K18" s="88">
        <f>'ГРБС(Пр+ГП+РезервФонд)'!K18</f>
        <v>14011648.539999999</v>
      </c>
      <c r="L18" s="19">
        <f t="shared" ref="L18" si="15">K18/H18*100</f>
        <v>97.264614284623434</v>
      </c>
      <c r="M18" s="11">
        <f t="shared" ref="M18" si="16">K18/I18*100</f>
        <v>97.264614284623434</v>
      </c>
      <c r="N18" s="11">
        <f t="shared" ref="N18" si="17">H18-K18</f>
        <v>394051.46000000089</v>
      </c>
      <c r="O18" s="11">
        <f t="shared" ref="O18" si="18">I18-K18</f>
        <v>394051.46000000089</v>
      </c>
      <c r="P18" s="12">
        <f t="shared" si="10"/>
        <v>309635.17000000179</v>
      </c>
      <c r="Q18" s="2"/>
    </row>
    <row r="19" spans="1:17" hidden="1" outlineLevel="1" x14ac:dyDescent="0.25">
      <c r="A19" s="255"/>
      <c r="B19" s="250"/>
      <c r="C19" s="164" t="str">
        <f>'ГРБС(Пр+ГП+РезервФонд)'!C19</f>
        <v>0412</v>
      </c>
      <c r="D19" s="85" t="str">
        <f>'ГРБС(Пр+ГП+РезервФонд)'!D19</f>
        <v>006</v>
      </c>
      <c r="E19" s="85" t="str">
        <f>'ГРБС(Пр+ГП+РезервФонд)'!E19</f>
        <v>7009011000</v>
      </c>
      <c r="F19" s="85" t="str">
        <f>'ГРБС(Пр+ГП+РезервФонд)'!F19</f>
        <v>129</v>
      </c>
      <c r="G19" s="168"/>
      <c r="H19" s="96">
        <f>'ГРБС(Пр+ГП+РезервФонд)'!H19</f>
        <v>135500</v>
      </c>
      <c r="I19" s="96">
        <f>'ГРБС(Пр+ГП+РезервФонд)'!I19</f>
        <v>135500</v>
      </c>
      <c r="J19" s="87">
        <f>'ГРБС(Пр+ГП+РезервФонд)'!J19</f>
        <v>135447</v>
      </c>
      <c r="K19" s="88">
        <f>'ГРБС(Пр+ГП+РезервФонд)'!K19</f>
        <v>135447</v>
      </c>
      <c r="L19" s="19">
        <f t="shared" si="0"/>
        <v>99.960885608856088</v>
      </c>
      <c r="M19" s="11">
        <f t="shared" si="1"/>
        <v>99.960885608856088</v>
      </c>
      <c r="N19" s="11">
        <f t="shared" si="2"/>
        <v>53</v>
      </c>
      <c r="O19" s="11">
        <f t="shared" si="9"/>
        <v>53</v>
      </c>
      <c r="P19" s="12">
        <f t="shared" si="10"/>
        <v>0</v>
      </c>
      <c r="Q19" s="2"/>
    </row>
    <row r="20" spans="1:17" ht="15.75" hidden="1" outlineLevel="1" thickBot="1" x14ac:dyDescent="0.3">
      <c r="A20" s="256"/>
      <c r="B20" s="251"/>
      <c r="C20" s="171" t="str">
        <f>'ГРБС(Пр+ГП+РезервФонд)'!C20</f>
        <v>0412</v>
      </c>
      <c r="D20" s="98" t="str">
        <f>'ГРБС(Пр+ГП+РезервФонд)'!D20</f>
        <v>006</v>
      </c>
      <c r="E20" s="98" t="str">
        <f>'ГРБС(Пр+ГП+РезервФонд)'!E20</f>
        <v>7009011000</v>
      </c>
      <c r="F20" s="98" t="str">
        <f>'ГРБС(Пр+ГП+РезервФонд)'!F20</f>
        <v>244</v>
      </c>
      <c r="G20" s="169"/>
      <c r="H20" s="99">
        <f>'ГРБС(Пр+ГП+РезервФонд)'!H20</f>
        <v>626500</v>
      </c>
      <c r="I20" s="99">
        <f>'ГРБС(Пр+ГП+РезервФонд)'!I20</f>
        <v>626500</v>
      </c>
      <c r="J20" s="100">
        <f>'ГРБС(Пр+ГП+РезервФонд)'!J20</f>
        <v>626437</v>
      </c>
      <c r="K20" s="101">
        <f>'ГРБС(Пр+ГП+РезервФонд)'!K20</f>
        <v>617752.19999999995</v>
      </c>
      <c r="L20" s="21">
        <f t="shared" si="0"/>
        <v>98.603703112529914</v>
      </c>
      <c r="M20" s="13">
        <f t="shared" si="1"/>
        <v>98.603703112529914</v>
      </c>
      <c r="N20" s="13">
        <f t="shared" si="2"/>
        <v>8747.8000000000466</v>
      </c>
      <c r="O20" s="13">
        <f t="shared" si="9"/>
        <v>8747.8000000000466</v>
      </c>
      <c r="P20" s="14">
        <f t="shared" si="10"/>
        <v>8684.8000000000466</v>
      </c>
      <c r="Q20" s="2"/>
    </row>
    <row r="21" spans="1:17" hidden="1" outlineLevel="1" x14ac:dyDescent="0.25">
      <c r="A21" s="244" t="s">
        <v>49</v>
      </c>
      <c r="B21" s="245"/>
      <c r="C21" s="245"/>
      <c r="D21" s="245"/>
      <c r="E21" s="245"/>
      <c r="F21" s="245"/>
      <c r="G21" s="245"/>
      <c r="H21" s="28">
        <f>SUM(H15:H20)</f>
        <v>64272100</v>
      </c>
      <c r="I21" s="28">
        <f>SUM(I15:I20)</f>
        <v>64272100</v>
      </c>
      <c r="J21" s="29">
        <f>SUM(J15:J20)</f>
        <v>64187567.710000001</v>
      </c>
      <c r="K21" s="70">
        <f t="shared" ref="K21" si="19">SUM(K15:K20)</f>
        <v>63869184.740000002</v>
      </c>
      <c r="L21" s="30">
        <f t="shared" si="0"/>
        <v>99.373110167553264</v>
      </c>
      <c r="M21" s="28">
        <f t="shared" si="1"/>
        <v>99.373110167553264</v>
      </c>
      <c r="N21" s="28">
        <f t="shared" si="2"/>
        <v>402915.25999999791</v>
      </c>
      <c r="O21" s="28">
        <f t="shared" ref="O21:P21" si="20">SUM(O15:O20)</f>
        <v>402915.26000000094</v>
      </c>
      <c r="P21" s="28">
        <f t="shared" si="20"/>
        <v>318382.97000000183</v>
      </c>
      <c r="Q21" s="2"/>
    </row>
    <row r="22" spans="1:17" outlineLevel="1" x14ac:dyDescent="0.25">
      <c r="A22" s="238" t="s">
        <v>64</v>
      </c>
      <c r="B22" s="239"/>
      <c r="C22" s="239"/>
      <c r="D22" s="239"/>
      <c r="E22" s="239"/>
      <c r="F22" s="239"/>
      <c r="G22" s="239"/>
      <c r="H22" s="67">
        <f>SUM(H7:H14)</f>
        <v>669612000</v>
      </c>
      <c r="I22" s="67">
        <f t="shared" ref="I22:J22" si="21">SUM(I7:I14)</f>
        <v>669612000</v>
      </c>
      <c r="J22" s="67">
        <f t="shared" si="21"/>
        <v>647723256.46999991</v>
      </c>
      <c r="K22" s="67">
        <f>SUM(K7:K14)</f>
        <v>647319973.88999987</v>
      </c>
      <c r="L22" s="64">
        <f>K22/H22*100</f>
        <v>96.670904029497663</v>
      </c>
      <c r="M22" s="64">
        <f>K22/I22*100</f>
        <v>96.670904029497663</v>
      </c>
      <c r="N22" s="64">
        <f>SUM(N7:N14)</f>
        <v>22292026.110000003</v>
      </c>
      <c r="O22" s="64">
        <f t="shared" ref="O22:P22" si="22">SUM(O7:O14)</f>
        <v>22292026.110000003</v>
      </c>
      <c r="P22" s="64">
        <f t="shared" si="22"/>
        <v>403282.57999999821</v>
      </c>
      <c r="Q22" s="2"/>
    </row>
    <row r="23" spans="1:17" outlineLevel="1" x14ac:dyDescent="0.25">
      <c r="A23" s="249" t="str">
        <f>'ГРБС(Пр+ГП+РезервФонд)'!A23:A30</f>
        <v>ГКУСО Свердловская облветстанция</v>
      </c>
      <c r="B23" s="249" t="str">
        <f>'ГРБС(Пр+ГП+РезервФонд)'!B23:B30</f>
        <v>Обеспечено текущее содержание государственных казенных учреждений</v>
      </c>
      <c r="C23" s="43" t="str">
        <f>'ГРБС(Пр+ГП+РезервФонд)'!C23</f>
        <v>0405</v>
      </c>
      <c r="D23" s="43" t="str">
        <f>'ГРБС(Пр+ГП+РезервФонд)'!D23</f>
        <v>006</v>
      </c>
      <c r="E23" s="43" t="str">
        <f>'ГРБС(Пр+ГП+РезервФонд)'!E23</f>
        <v>0640113030</v>
      </c>
      <c r="F23" s="43" t="str">
        <f>'ГРБС(Пр+ГП+РезервФонд)'!F23</f>
        <v>111</v>
      </c>
      <c r="G23" s="43"/>
      <c r="H23" s="7">
        <f>'ГРБС(Пр+ГП+РезервФонд)'!H23</f>
        <v>8767200</v>
      </c>
      <c r="I23" s="7">
        <f>'ГРБС(Пр+ГП+РезервФонд)'!I23</f>
        <v>8767200</v>
      </c>
      <c r="J23" s="16">
        <f>'ГРБС(Пр+ГП+РезервФонд)'!J23</f>
        <v>8767200</v>
      </c>
      <c r="K23" s="69">
        <f>'ГРБС(Пр+ГП+РезервФонд)'!K23</f>
        <v>8767200</v>
      </c>
      <c r="L23" s="19">
        <f>K23/H23*100</f>
        <v>100</v>
      </c>
      <c r="M23" s="7">
        <f>K23/I23*100</f>
        <v>100</v>
      </c>
      <c r="N23" s="7">
        <f>H23-K23</f>
        <v>0</v>
      </c>
      <c r="O23" s="7">
        <f>I23-K23</f>
        <v>0</v>
      </c>
      <c r="P23" s="7">
        <f>J23-K23</f>
        <v>0</v>
      </c>
      <c r="Q23" s="2"/>
    </row>
    <row r="24" spans="1:17" outlineLevel="1" x14ac:dyDescent="0.25">
      <c r="A24" s="249"/>
      <c r="B24" s="249"/>
      <c r="C24" s="43" t="str">
        <f>'ГРБС(Пр+ГП+РезервФонд)'!C24</f>
        <v>0405</v>
      </c>
      <c r="D24" s="43" t="str">
        <f>'ГРБС(Пр+ГП+РезервФонд)'!D24</f>
        <v>006</v>
      </c>
      <c r="E24" s="43" t="str">
        <f>'ГРБС(Пр+ГП+РезервФонд)'!E24</f>
        <v>0640113030</v>
      </c>
      <c r="F24" s="43" t="str">
        <f>'ГРБС(Пр+ГП+РезервФонд)'!F24</f>
        <v>112</v>
      </c>
      <c r="G24" s="6"/>
      <c r="H24" s="7">
        <f>'ГРБС(Пр+ГП+РезервФонд)'!H24</f>
        <v>39600</v>
      </c>
      <c r="I24" s="7">
        <f>'ГРБС(Пр+ГП+РезервФонд)'!I24</f>
        <v>39600</v>
      </c>
      <c r="J24" s="16">
        <f>'ГРБС(Пр+ГП+РезервФонд)'!J24</f>
        <v>0</v>
      </c>
      <c r="K24" s="69">
        <f>'ГРБС(Пр+ГП+РезервФонд)'!K24</f>
        <v>0</v>
      </c>
      <c r="L24" s="19">
        <f t="shared" ref="L24" si="23">K24/H24*100</f>
        <v>0</v>
      </c>
      <c r="M24" s="7">
        <f t="shared" ref="M24" si="24">K24/I24*100</f>
        <v>0</v>
      </c>
      <c r="N24" s="7">
        <f t="shared" ref="N24" si="25">H24-K24</f>
        <v>39600</v>
      </c>
      <c r="O24" s="7">
        <f t="shared" ref="O24" si="26">I24-K24</f>
        <v>39600</v>
      </c>
      <c r="P24" s="7">
        <f t="shared" ref="P24" si="27">J24-K24</f>
        <v>0</v>
      </c>
      <c r="Q24" s="2"/>
    </row>
    <row r="25" spans="1:17" outlineLevel="1" x14ac:dyDescent="0.25">
      <c r="A25" s="250"/>
      <c r="B25" s="250"/>
      <c r="C25" s="43" t="str">
        <f>'ГРБС(Пр+ГП+РезервФонд)'!C25</f>
        <v>0405</v>
      </c>
      <c r="D25" s="43" t="str">
        <f>'ГРБС(Пр+ГП+РезервФонд)'!D25</f>
        <v>006</v>
      </c>
      <c r="E25" s="43" t="str">
        <f>'ГРБС(Пр+ГП+РезервФонд)'!E25</f>
        <v>0640113030</v>
      </c>
      <c r="F25" s="43" t="str">
        <f>'ГРБС(Пр+ГП+РезервФонд)'!F25</f>
        <v>119</v>
      </c>
      <c r="G25" s="6"/>
      <c r="H25" s="7">
        <f>'ГРБС(Пр+ГП+РезервФонд)'!H25</f>
        <v>2647800</v>
      </c>
      <c r="I25" s="7">
        <f>'ГРБС(Пр+ГП+РезервФонд)'!I25</f>
        <v>2647800</v>
      </c>
      <c r="J25" s="16">
        <f>'ГРБС(Пр+ГП+РезервФонд)'!J25</f>
        <v>2647800</v>
      </c>
      <c r="K25" s="69">
        <f>'ГРБС(Пр+ГП+РезервФонд)'!K25</f>
        <v>2639049.46</v>
      </c>
      <c r="L25" s="19">
        <f t="shared" ref="L25:L35" si="28">K25/H25*100</f>
        <v>99.669516579802092</v>
      </c>
      <c r="M25" s="7">
        <f t="shared" ref="M25:M35" si="29">K25/I25*100</f>
        <v>99.669516579802092</v>
      </c>
      <c r="N25" s="7">
        <f t="shared" ref="N25:N35" si="30">H25-K25</f>
        <v>8750.5400000000373</v>
      </c>
      <c r="O25" s="7">
        <f t="shared" ref="O25:O30" si="31">I25-K25</f>
        <v>8750.5400000000373</v>
      </c>
      <c r="P25" s="7">
        <f t="shared" ref="P25:P30" si="32">J25-K25</f>
        <v>8750.5400000000373</v>
      </c>
      <c r="Q25" s="2"/>
    </row>
    <row r="26" spans="1:17" hidden="1" outlineLevel="1" x14ac:dyDescent="0.25">
      <c r="A26" s="250"/>
      <c r="B26" s="250"/>
      <c r="C26" s="43" t="str">
        <f>'ГРБС(Пр+ГП+РезервФонд)'!C26</f>
        <v>0405</v>
      </c>
      <c r="D26" s="43" t="str">
        <f>'ГРБС(Пр+ГП+РезервФонд)'!D26</f>
        <v>006</v>
      </c>
      <c r="E26" s="43" t="str">
        <f>'ГРБС(Пр+ГП+РезервФонд)'!E26</f>
        <v>0640113030</v>
      </c>
      <c r="F26" s="43" t="str">
        <f>'ГРБС(Пр+ГП+РезервФонд)'!F26</f>
        <v>243</v>
      </c>
      <c r="G26" s="6"/>
      <c r="H26" s="7">
        <f>'ГРБС(Пр+ГП+РезервФонд)'!H26</f>
        <v>0</v>
      </c>
      <c r="I26" s="7">
        <f>'ГРБС(Пр+ГП+РезервФонд)'!I26</f>
        <v>0</v>
      </c>
      <c r="J26" s="16">
        <f>'ГРБС(Пр+ГП+РезервФонд)'!J26</f>
        <v>0</v>
      </c>
      <c r="K26" s="69">
        <f>'ГРБС(Пр+ГП+РезервФонд)'!K26</f>
        <v>0</v>
      </c>
      <c r="L26" s="19" t="e">
        <f t="shared" ref="L26" si="33">K26/H26*100</f>
        <v>#DIV/0!</v>
      </c>
      <c r="M26" s="7" t="e">
        <f t="shared" ref="M26" si="34">K26/I26*100</f>
        <v>#DIV/0!</v>
      </c>
      <c r="N26" s="7">
        <f t="shared" ref="N26" si="35">H26-K26</f>
        <v>0</v>
      </c>
      <c r="O26" s="7">
        <f t="shared" ref="O26" si="36">I26-K26</f>
        <v>0</v>
      </c>
      <c r="P26" s="7">
        <f t="shared" ref="P26" si="37">J26-K26</f>
        <v>0</v>
      </c>
      <c r="Q26" s="2"/>
    </row>
    <row r="27" spans="1:17" outlineLevel="1" x14ac:dyDescent="0.25">
      <c r="A27" s="250"/>
      <c r="B27" s="250"/>
      <c r="C27" s="43" t="str">
        <f>'ГРБС(Пр+ГП+РезервФонд)'!C27</f>
        <v>0405</v>
      </c>
      <c r="D27" s="43" t="str">
        <f>'ГРБС(Пр+ГП+РезервФонд)'!D27</f>
        <v>006</v>
      </c>
      <c r="E27" s="43" t="str">
        <f>'ГРБС(Пр+ГП+РезервФонд)'!E27</f>
        <v>0640113030</v>
      </c>
      <c r="F27" s="43" t="str">
        <f>'ГРБС(Пр+ГП+РезервФонд)'!F27</f>
        <v>244</v>
      </c>
      <c r="G27" s="6"/>
      <c r="H27" s="7">
        <f>'ГРБС(Пр+ГП+РезервФонд)'!H27</f>
        <v>1896000</v>
      </c>
      <c r="I27" s="7">
        <f>'ГРБС(Пр+ГП+РезервФонд)'!I27</f>
        <v>1896000</v>
      </c>
      <c r="J27" s="16">
        <f>'ГРБС(Пр+ГП+РезервФонд)'!J27</f>
        <v>1896000</v>
      </c>
      <c r="K27" s="69">
        <f>'ГРБС(Пр+ГП+РезервФонд)'!K27</f>
        <v>1895942.99</v>
      </c>
      <c r="L27" s="19">
        <f t="shared" si="28"/>
        <v>99.996993143459918</v>
      </c>
      <c r="M27" s="7">
        <f t="shared" si="29"/>
        <v>99.996993143459918</v>
      </c>
      <c r="N27" s="7">
        <f t="shared" si="30"/>
        <v>57.010000000009313</v>
      </c>
      <c r="O27" s="7">
        <f t="shared" si="31"/>
        <v>57.010000000009313</v>
      </c>
      <c r="P27" s="7">
        <f t="shared" si="32"/>
        <v>57.010000000009313</v>
      </c>
      <c r="Q27" s="2"/>
    </row>
    <row r="28" spans="1:17" outlineLevel="1" x14ac:dyDescent="0.25">
      <c r="A28" s="250"/>
      <c r="B28" s="250"/>
      <c r="C28" s="43" t="str">
        <f>'ГРБС(Пр+ГП+РезервФонд)'!C28</f>
        <v>0405</v>
      </c>
      <c r="D28" s="43" t="str">
        <f>'ГРБС(Пр+ГП+РезервФонд)'!D28</f>
        <v>006</v>
      </c>
      <c r="E28" s="43" t="str">
        <f>'ГРБС(Пр+ГП+РезервФонд)'!E28</f>
        <v>0640113030</v>
      </c>
      <c r="F28" s="43" t="str">
        <f>'ГРБС(Пр+ГП+РезервФонд)'!F28</f>
        <v>247</v>
      </c>
      <c r="G28" s="6"/>
      <c r="H28" s="7">
        <f>'ГРБС(Пр+ГП+РезервФонд)'!H28</f>
        <v>349500</v>
      </c>
      <c r="I28" s="7">
        <f>'ГРБС(Пр+ГП+РезервФонд)'!I28</f>
        <v>349500</v>
      </c>
      <c r="J28" s="16">
        <f>'ГРБС(Пр+ГП+РезервФонд)'!J28</f>
        <v>348900</v>
      </c>
      <c r="K28" s="69">
        <f>'ГРБС(Пр+ГП+РезервФонд)'!K28</f>
        <v>348900</v>
      </c>
      <c r="L28" s="19">
        <f t="shared" ref="L28" si="38">K28/H28*100</f>
        <v>99.828326180257505</v>
      </c>
      <c r="M28" s="7">
        <f t="shared" ref="M28" si="39">K28/I28*100</f>
        <v>99.828326180257505</v>
      </c>
      <c r="N28" s="7">
        <f t="shared" ref="N28" si="40">H28-K28</f>
        <v>600</v>
      </c>
      <c r="O28" s="7">
        <f t="shared" ref="O28" si="41">I28-K28</f>
        <v>600</v>
      </c>
      <c r="P28" s="7">
        <f t="shared" ref="P28" si="42">J28-K28</f>
        <v>0</v>
      </c>
      <c r="Q28" s="2"/>
    </row>
    <row r="29" spans="1:17" outlineLevel="1" x14ac:dyDescent="0.25">
      <c r="A29" s="250"/>
      <c r="B29" s="250"/>
      <c r="C29" s="43" t="str">
        <f>'ГРБС(Пр+ГП+РезервФонд)'!C29</f>
        <v>0405</v>
      </c>
      <c r="D29" s="43" t="str">
        <f>'ГРБС(Пр+ГП+РезервФонд)'!D29</f>
        <v>006</v>
      </c>
      <c r="E29" s="43" t="str">
        <f>'ГРБС(Пр+ГП+РезервФонд)'!E29</f>
        <v>0640113030</v>
      </c>
      <c r="F29" s="43" t="str">
        <f>'ГРБС(Пр+ГП+РезервФонд)'!F29</f>
        <v>851</v>
      </c>
      <c r="G29" s="6"/>
      <c r="H29" s="7">
        <f>'ГРБС(Пр+ГП+РезервФонд)'!H29</f>
        <v>183600</v>
      </c>
      <c r="I29" s="7">
        <f>'ГРБС(Пр+ГП+РезервФонд)'!I29</f>
        <v>183600</v>
      </c>
      <c r="J29" s="16">
        <f>'ГРБС(Пр+ГП+РезервФонд)'!J29</f>
        <v>183534</v>
      </c>
      <c r="K29" s="69">
        <f>'ГРБС(Пр+ГП+РезервФонд)'!K29</f>
        <v>183534</v>
      </c>
      <c r="L29" s="19">
        <f t="shared" si="28"/>
        <v>99.964052287581694</v>
      </c>
      <c r="M29" s="7">
        <f t="shared" si="29"/>
        <v>99.964052287581694</v>
      </c>
      <c r="N29" s="7">
        <f t="shared" si="30"/>
        <v>66</v>
      </c>
      <c r="O29" s="7">
        <f t="shared" si="31"/>
        <v>66</v>
      </c>
      <c r="P29" s="7">
        <f t="shared" si="32"/>
        <v>0</v>
      </c>
      <c r="Q29" s="2"/>
    </row>
    <row r="30" spans="1:17" outlineLevel="1" x14ac:dyDescent="0.25">
      <c r="A30" s="252"/>
      <c r="B30" s="252"/>
      <c r="C30" s="43" t="str">
        <f>'ГРБС(Пр+ГП+РезервФонд)'!C30</f>
        <v>0405</v>
      </c>
      <c r="D30" s="43" t="str">
        <f>'ГРБС(Пр+ГП+РезервФонд)'!D30</f>
        <v>006</v>
      </c>
      <c r="E30" s="43" t="str">
        <f>'ГРБС(Пр+ГП+РезервФонд)'!E30</f>
        <v>0640113030</v>
      </c>
      <c r="F30" s="43" t="str">
        <f>'ГРБС(Пр+ГП+РезервФонд)'!F30</f>
        <v>852</v>
      </c>
      <c r="G30" s="6"/>
      <c r="H30" s="7">
        <f>'ГРБС(Пр+ГП+РезервФонд)'!H30</f>
        <v>3900</v>
      </c>
      <c r="I30" s="7">
        <f>'ГРБС(Пр+ГП+РезервФонд)'!I30</f>
        <v>3900</v>
      </c>
      <c r="J30" s="16">
        <f>'ГРБС(Пр+ГП+РезервФонд)'!J30</f>
        <v>0</v>
      </c>
      <c r="K30" s="69">
        <f>'ГРБС(Пр+ГП+РезервФонд)'!K30</f>
        <v>0</v>
      </c>
      <c r="L30" s="19">
        <f t="shared" si="28"/>
        <v>0</v>
      </c>
      <c r="M30" s="7">
        <f t="shared" si="29"/>
        <v>0</v>
      </c>
      <c r="N30" s="7">
        <f t="shared" si="30"/>
        <v>3900</v>
      </c>
      <c r="O30" s="7">
        <f t="shared" si="31"/>
        <v>3900</v>
      </c>
      <c r="P30" s="7">
        <f t="shared" si="32"/>
        <v>0</v>
      </c>
      <c r="Q30" s="2"/>
    </row>
    <row r="31" spans="1:17" outlineLevel="1" x14ac:dyDescent="0.25">
      <c r="A31" s="246" t="s">
        <v>34</v>
      </c>
      <c r="B31" s="247"/>
      <c r="C31" s="247"/>
      <c r="D31" s="247"/>
      <c r="E31" s="247"/>
      <c r="F31" s="247"/>
      <c r="G31" s="247"/>
      <c r="H31" s="25">
        <f>SUM(H23:H30)</f>
        <v>13887600</v>
      </c>
      <c r="I31" s="25">
        <f t="shared" ref="I31:K31" si="43">SUM(I23:I30)</f>
        <v>13887600</v>
      </c>
      <c r="J31" s="26">
        <f>SUM(J23:J30)</f>
        <v>13843434</v>
      </c>
      <c r="K31" s="71">
        <f t="shared" si="43"/>
        <v>13834626.450000001</v>
      </c>
      <c r="L31" s="27">
        <f t="shared" si="28"/>
        <v>99.618555041907896</v>
      </c>
      <c r="M31" s="25">
        <f t="shared" si="29"/>
        <v>99.618555041907896</v>
      </c>
      <c r="N31" s="25">
        <f t="shared" si="30"/>
        <v>52973.549999998882</v>
      </c>
      <c r="O31" s="25">
        <f>SUM(O23:O30)</f>
        <v>52973.550000000047</v>
      </c>
      <c r="P31" s="25">
        <f>SUM(P23:P30)</f>
        <v>8807.5500000000466</v>
      </c>
      <c r="Q31" s="2"/>
    </row>
    <row r="32" spans="1:17" ht="55.5" customHeight="1" outlineLevel="1" x14ac:dyDescent="0.25">
      <c r="A32" s="5" t="str">
        <f>'ГРБС(Пр+ГП+РезервФонд)'!A32</f>
        <v>ГКУСО Свердловская облветстанция</v>
      </c>
      <c r="B32" s="5" t="str">
        <f>'ГРБС(Пр+ГП+РезервФонд)'!B32</f>
        <v>Осуществлено материально-техническое обеспечение и проведение командно-штабных учений (тренировок) Сводного областного мобильного противоэпизоотического отряда</v>
      </c>
      <c r="C32" s="6" t="str">
        <f>'ГРБС(Пр+ГП+РезервФонд)'!C32</f>
        <v>0405</v>
      </c>
      <c r="D32" s="6" t="str">
        <f>'ГРБС(Пр+ГП+РезервФонд)'!D32</f>
        <v>006</v>
      </c>
      <c r="E32" s="6" t="str">
        <f>'ГРБС(Пр+ГП+РезервФонд)'!E32</f>
        <v>0640110040</v>
      </c>
      <c r="F32" s="6" t="str">
        <f>'ГРБС(Пр+ГП+РезервФонд)'!F32</f>
        <v>244</v>
      </c>
      <c r="G32" s="6"/>
      <c r="H32" s="7">
        <f>'ГРБС(Пр+ГП+РезервФонд)'!H32</f>
        <v>10751900</v>
      </c>
      <c r="I32" s="7">
        <f>'ГРБС(Пр+ГП+РезервФонд)'!I32</f>
        <v>10751900</v>
      </c>
      <c r="J32" s="16">
        <f>'ГРБС(Пр+ГП+РезервФонд)'!J32</f>
        <v>10003239.220000001</v>
      </c>
      <c r="K32" s="69">
        <f>'ГРБС(Пр+ГП+РезервФонд)'!K32</f>
        <v>9999279.2200000007</v>
      </c>
      <c r="L32" s="19">
        <f t="shared" si="28"/>
        <v>93.000113654330875</v>
      </c>
      <c r="M32" s="7">
        <f t="shared" si="29"/>
        <v>93.000113654330875</v>
      </c>
      <c r="N32" s="7">
        <f t="shared" si="30"/>
        <v>752620.77999999933</v>
      </c>
      <c r="O32" s="7">
        <f>I32-K32</f>
        <v>752620.77999999933</v>
      </c>
      <c r="P32" s="7">
        <f>J32-K32</f>
        <v>3960</v>
      </c>
      <c r="Q32" s="2"/>
    </row>
    <row r="33" spans="1:17" ht="59.25" customHeight="1" outlineLevel="1" x14ac:dyDescent="0.25">
      <c r="A33" s="5" t="str">
        <f>'ГРБС(Пр+ГП+РезервФонд)'!A33</f>
        <v>ГКУСО Свердловская облветстанция</v>
      </c>
      <c r="B33" s="5" t="str">
        <f>'ГРБС(Пр+ГП+РезервФонд)'!B33</f>
        <v>Проведены мероприятия по проектированию санитарно-защитных зон и содержанию сибиреязвенных скотомогильников, переданных в государственную собственность Свердловской области</v>
      </c>
      <c r="C33" s="6" t="str">
        <f>'ГРБС(Пр+ГП+РезервФонд)'!C33</f>
        <v>0405</v>
      </c>
      <c r="D33" s="6" t="str">
        <f>'ГРБС(Пр+ГП+РезервФонд)'!D33</f>
        <v>006</v>
      </c>
      <c r="E33" s="6" t="str">
        <f>'ГРБС(Пр+ГП+РезервФонд)'!E33</f>
        <v>0640110050</v>
      </c>
      <c r="F33" s="6" t="str">
        <f>'ГРБС(Пр+ГП+РезервФонд)'!F33</f>
        <v>244</v>
      </c>
      <c r="G33" s="6"/>
      <c r="H33" s="7">
        <f>'ГРБС(Пр+ГП+РезервФонд)'!H33</f>
        <v>3205700</v>
      </c>
      <c r="I33" s="7">
        <f>'ГРБС(Пр+ГП+РезервФонд)'!I33</f>
        <v>3205700</v>
      </c>
      <c r="J33" s="16">
        <f>'ГРБС(Пр+ГП+РезервФонд)'!J33</f>
        <v>2880068.9</v>
      </c>
      <c r="K33" s="69">
        <f>'ГРБС(Пр+ГП+РезервФонд)'!K33</f>
        <v>2880068.9</v>
      </c>
      <c r="L33" s="19">
        <f t="shared" si="28"/>
        <v>89.842121845462771</v>
      </c>
      <c r="M33" s="7">
        <f t="shared" si="29"/>
        <v>89.842121845462771</v>
      </c>
      <c r="N33" s="7">
        <f t="shared" si="30"/>
        <v>325631.10000000009</v>
      </c>
      <c r="O33" s="7">
        <f>I33-K33</f>
        <v>325631.10000000009</v>
      </c>
      <c r="P33" s="7">
        <f t="shared" ref="P33:P35" si="44">J33-K33</f>
        <v>0</v>
      </c>
      <c r="Q33" s="2"/>
    </row>
    <row r="34" spans="1:17" ht="45" customHeight="1" outlineLevel="1" x14ac:dyDescent="0.25">
      <c r="A34" s="5" t="str">
        <f>'ГРБС(Пр+ГП+РезервФонд)'!A34</f>
        <v>ГКУСО Свердловская облветстанция</v>
      </c>
      <c r="B34" s="5" t="str">
        <f>'ГРБС(Пр+ГП+РезервФонд)'!B34</f>
        <v>Ликвидированы неиспользуемые скотомогильники, находящиеся в государственной собственности Свердловской области</v>
      </c>
      <c r="C34" s="6" t="str">
        <f>'ГРБС(Пр+ГП+РезервФонд)'!C34</f>
        <v>0405</v>
      </c>
      <c r="D34" s="6" t="str">
        <f>'ГРБС(Пр+ГП+РезервФонд)'!D34</f>
        <v>006</v>
      </c>
      <c r="E34" s="6" t="str">
        <f>'ГРБС(Пр+ГП+РезервФонд)'!E34</f>
        <v>0640110060</v>
      </c>
      <c r="F34" s="6" t="str">
        <f>'ГРБС(Пр+ГП+РезервФонд)'!F34</f>
        <v>244</v>
      </c>
      <c r="G34" s="6"/>
      <c r="H34" s="7">
        <f>'ГРБС(Пр+ГП+РезервФонд)'!H34</f>
        <v>7597700</v>
      </c>
      <c r="I34" s="7">
        <f>'ГРБС(Пр+ГП+РезервФонд)'!I34</f>
        <v>7597700</v>
      </c>
      <c r="J34" s="16">
        <f>'ГРБС(Пр+ГП+РезервФонд)'!J34</f>
        <v>7597700</v>
      </c>
      <c r="K34" s="69">
        <f>'ГРБС(Пр+ГП+РезервФонд)'!K34</f>
        <v>7597698.3399999999</v>
      </c>
      <c r="L34" s="19">
        <f t="shared" ref="L34" si="45">K34/H34*100</f>
        <v>99.999978151282619</v>
      </c>
      <c r="M34" s="7">
        <f t="shared" ref="M34" si="46">K34/I34*100</f>
        <v>99.999978151282619</v>
      </c>
      <c r="N34" s="7">
        <f t="shared" ref="N34" si="47">H34-K34</f>
        <v>1.6600000001490116</v>
      </c>
      <c r="O34" s="7">
        <f>I34-K34</f>
        <v>1.6600000001490116</v>
      </c>
      <c r="P34" s="7">
        <f t="shared" ref="P34" si="48">J34-K34</f>
        <v>1.6600000001490116</v>
      </c>
      <c r="Q34" s="2"/>
    </row>
    <row r="35" spans="1:17" ht="55.5" hidden="1" customHeight="1" outlineLevel="1" x14ac:dyDescent="0.25">
      <c r="A35" s="5" t="str">
        <f>'ГРБС(Пр+ГП+РезервФонд)'!A35</f>
        <v>ГКУСО Свердловская облветстанция</v>
      </c>
      <c r="B35" s="5" t="str">
        <f>'ГРБС(Пр+ГП+РезервФонд)'!B35</f>
        <v>Приведение в надлежащее ветеринарно-санитарное состояние сибиреязвенных скотомогильников, переданных в государственную собственность Свердловской области</v>
      </c>
      <c r="C35" s="6" t="str">
        <f>'ГРБС(Пр+ГП+РезервФонд)'!C35</f>
        <v>0405</v>
      </c>
      <c r="D35" s="6" t="str">
        <f>'ГРБС(Пр+ГП+РезервФонд)'!D35</f>
        <v>006</v>
      </c>
      <c r="E35" s="6" t="str">
        <f>'ГРБС(Пр+ГП+РезервФонд)'!E35</f>
        <v>0601010000</v>
      </c>
      <c r="F35" s="6" t="str">
        <f>'ГРБС(Пр+ГП+РезервФонд)'!F35</f>
        <v>244</v>
      </c>
      <c r="G35" s="6"/>
      <c r="H35" s="7">
        <f>'ГРБС(Пр+ГП+РезервФонд)'!H35</f>
        <v>0</v>
      </c>
      <c r="I35" s="7">
        <f>'ГРБС(Пр+ГП+РезервФонд)'!I35</f>
        <v>0</v>
      </c>
      <c r="J35" s="16">
        <f>'ГРБС(Пр+ГП+РезервФонд)'!J35</f>
        <v>0</v>
      </c>
      <c r="K35" s="69">
        <f>'ГРБС(Пр+ГП+РезервФонд)'!K35</f>
        <v>0</v>
      </c>
      <c r="L35" s="19" t="e">
        <f t="shared" si="28"/>
        <v>#DIV/0!</v>
      </c>
      <c r="M35" s="7" t="e">
        <f t="shared" si="29"/>
        <v>#DIV/0!</v>
      </c>
      <c r="N35" s="7">
        <f t="shared" si="30"/>
        <v>0</v>
      </c>
      <c r="O35" s="7">
        <f>I35-K35</f>
        <v>0</v>
      </c>
      <c r="P35" s="7">
        <f t="shared" si="44"/>
        <v>0</v>
      </c>
      <c r="Q35" s="2"/>
    </row>
    <row r="36" spans="1:17" outlineLevel="1" x14ac:dyDescent="0.25">
      <c r="A36" s="240" t="s">
        <v>63</v>
      </c>
      <c r="B36" s="241"/>
      <c r="C36" s="241"/>
      <c r="D36" s="241"/>
      <c r="E36" s="241"/>
      <c r="F36" s="241"/>
      <c r="G36" s="241"/>
      <c r="H36" s="64">
        <f>SUM(H31:H35)</f>
        <v>35442900</v>
      </c>
      <c r="I36" s="64">
        <f>SUM(I31:I35)</f>
        <v>35442900</v>
      </c>
      <c r="J36" s="65">
        <f t="shared" ref="J36:K36" si="49">SUM(J31:J35)</f>
        <v>34324442.119999997</v>
      </c>
      <c r="K36" s="66">
        <f t="shared" si="49"/>
        <v>34311672.909999996</v>
      </c>
      <c r="L36" s="67">
        <f>K36/H36*100</f>
        <v>96.808311142711219</v>
      </c>
      <c r="M36" s="64">
        <f>K36/I36*100</f>
        <v>96.808311142711219</v>
      </c>
      <c r="N36" s="64">
        <f>SUM(N31:N35)</f>
        <v>1131227.0899999985</v>
      </c>
      <c r="O36" s="64">
        <f t="shared" ref="O36:P36" si="50">SUM(O31:O35)</f>
        <v>1131227.0899999996</v>
      </c>
      <c r="P36" s="64">
        <f t="shared" si="50"/>
        <v>12769.210000000196</v>
      </c>
      <c r="Q36" s="2"/>
    </row>
    <row r="37" spans="1:17" ht="15.6" customHeight="1" x14ac:dyDescent="0.25">
      <c r="A37" s="242" t="s">
        <v>22</v>
      </c>
      <c r="B37" s="243"/>
      <c r="C37" s="243"/>
      <c r="D37" s="243"/>
      <c r="E37" s="243"/>
      <c r="F37" s="243"/>
      <c r="G37" s="243"/>
      <c r="H37" s="8">
        <f>H22+H36</f>
        <v>705054900</v>
      </c>
      <c r="I37" s="8">
        <f>I22+I36</f>
        <v>705054900</v>
      </c>
      <c r="J37" s="17">
        <f t="shared" ref="J37:K37" si="51">J22+J36</f>
        <v>682047698.58999991</v>
      </c>
      <c r="K37" s="24">
        <f t="shared" si="51"/>
        <v>681631646.79999983</v>
      </c>
      <c r="L37" s="22">
        <f>K37/H37*100</f>
        <v>96.677811444186801</v>
      </c>
      <c r="M37" s="8">
        <f>K37/I37*100</f>
        <v>96.677811444186801</v>
      </c>
      <c r="N37" s="8">
        <f>N22+N36</f>
        <v>23423253.200000003</v>
      </c>
      <c r="O37" s="8">
        <f t="shared" ref="O37:P37" si="52">O22+O36</f>
        <v>23423253.200000003</v>
      </c>
      <c r="P37" s="8">
        <f t="shared" si="52"/>
        <v>416051.78999999841</v>
      </c>
      <c r="Q37" s="2"/>
    </row>
    <row r="38" spans="1:17" ht="15" customHeight="1" thickBot="1" x14ac:dyDescent="0.3">
      <c r="A38" s="234" t="s">
        <v>65</v>
      </c>
      <c r="B38" s="235"/>
      <c r="C38" s="235"/>
      <c r="D38" s="235"/>
      <c r="E38" s="235"/>
      <c r="F38" s="235"/>
      <c r="G38" s="235"/>
      <c r="H38" s="44">
        <f>'ГРБС(Пр+ГП+РезервФонд)'!H38</f>
        <v>705054900</v>
      </c>
      <c r="I38" s="44">
        <f>'ГРБС(Пр+ГП+РезервФонд)'!I38</f>
        <v>705054900</v>
      </c>
      <c r="J38" s="44">
        <f>'ГРБС(Пр+ГП+РезервФонд)'!J38</f>
        <v>682047698.58999991</v>
      </c>
      <c r="K38" s="44">
        <f>'ГРБС(Пр+ГП+РезервФонд)'!K38</f>
        <v>681631646.79999983</v>
      </c>
      <c r="L38" s="45">
        <f>K38/H38*100</f>
        <v>96.677811444186801</v>
      </c>
      <c r="M38" s="44">
        <f>K38/I38*100</f>
        <v>96.677811444186801</v>
      </c>
      <c r="N38" s="44">
        <f>H38-K38</f>
        <v>23423253.200000167</v>
      </c>
      <c r="O38" s="44">
        <f>I38-K38</f>
        <v>23423253.200000167</v>
      </c>
      <c r="P38" s="44"/>
      <c r="Q38" s="2"/>
    </row>
    <row r="39" spans="1:17" ht="16.899999999999999" hidden="1" customHeight="1" thickBot="1" x14ac:dyDescent="0.3">
      <c r="A39" s="232"/>
      <c r="B39" s="233"/>
      <c r="C39" s="233"/>
      <c r="D39" s="233"/>
      <c r="E39" s="233"/>
      <c r="F39" s="233"/>
      <c r="G39" s="34"/>
      <c r="H39" s="35">
        <f>H37</f>
        <v>705054900</v>
      </c>
      <c r="I39" s="35">
        <f>I37</f>
        <v>705054900</v>
      </c>
      <c r="J39" s="37">
        <f>J37</f>
        <v>682047698.58999991</v>
      </c>
      <c r="K39" s="39">
        <f>K37</f>
        <v>681631646.79999983</v>
      </c>
      <c r="L39" s="38"/>
      <c r="M39" s="35"/>
      <c r="N39" s="35">
        <f>H39-K39</f>
        <v>23423253.200000167</v>
      </c>
      <c r="O39" s="35">
        <f>I39-K39</f>
        <v>23423253.200000167</v>
      </c>
      <c r="P39" s="36">
        <f>J39-K39</f>
        <v>416051.79000008106</v>
      </c>
      <c r="Q39" s="2"/>
    </row>
    <row r="40" spans="1:17" ht="15.75" hidden="1" thickBot="1" x14ac:dyDescent="0.3">
      <c r="B40" s="46"/>
    </row>
    <row r="41" spans="1:17" hidden="1" outlineLevel="1" x14ac:dyDescent="0.25">
      <c r="A41" s="32" t="s">
        <v>51</v>
      </c>
      <c r="B41" s="74" t="s">
        <v>48</v>
      </c>
      <c r="C41" s="33" t="str">
        <f>'ГРБС(Пр+ГП+РезервФонд)'!C41</f>
        <v>0405</v>
      </c>
      <c r="D41" s="33" t="str">
        <f>'ГРБС(Пр+ГП+РезервФонд)'!D41</f>
        <v>006</v>
      </c>
      <c r="E41" s="33" t="str">
        <f>'ГРБС(Пр+ГП+РезервФонд)'!E41</f>
        <v>7009040700</v>
      </c>
      <c r="F41" s="33" t="str">
        <f>'ГРБС(Пр+ГП+РезервФонд)'!F41</f>
        <v>540</v>
      </c>
      <c r="G41" s="41"/>
      <c r="H41" s="42">
        <f>'ГРБС(Пр+ГП+РезервФонд)'!H41</f>
        <v>0</v>
      </c>
      <c r="I41" s="42">
        <f>'ГРБС(Пр+ГП+РезервФонд)'!I41</f>
        <v>0</v>
      </c>
      <c r="J41" s="47">
        <f>'ГРБС(Пр+ГП+РезервФонд)'!J41</f>
        <v>0</v>
      </c>
      <c r="K41" s="72">
        <f>'ГРБС(Пр+ГП+РезервФонд)'!K41</f>
        <v>0</v>
      </c>
      <c r="L41" s="49" t="e">
        <f>K41/H41*100</f>
        <v>#DIV/0!</v>
      </c>
      <c r="M41" s="42" t="e">
        <f>K41/I41*100</f>
        <v>#DIV/0!</v>
      </c>
      <c r="N41" s="42">
        <f>H41-K41</f>
        <v>0</v>
      </c>
      <c r="O41" s="42"/>
      <c r="P41" s="42"/>
      <c r="Q41" s="2"/>
    </row>
    <row r="42" spans="1:17" hidden="1" outlineLevel="1" x14ac:dyDescent="0.25">
      <c r="A42" s="32" t="s">
        <v>51</v>
      </c>
      <c r="B42" s="74" t="s">
        <v>48</v>
      </c>
      <c r="C42" s="33" t="str">
        <f>'ГРБС(Пр+ГП+РезервФонд)'!C42</f>
        <v>0405</v>
      </c>
      <c r="D42" s="33" t="str">
        <f>'ГРБС(Пр+ГП+РезервФонд)'!D42</f>
        <v>006</v>
      </c>
      <c r="E42" s="33" t="str">
        <f>'ГРБС(Пр+ГП+РезервФонд)'!E42</f>
        <v>7009040700</v>
      </c>
      <c r="F42" s="33" t="str">
        <f>'ГРБС(Пр+ГП+РезервФонд)'!F42</f>
        <v>612</v>
      </c>
      <c r="G42" s="41"/>
      <c r="H42" s="42">
        <f>'ГРБС(Пр+ГП+РезервФонд)'!H42</f>
        <v>0</v>
      </c>
      <c r="I42" s="42">
        <f>'ГРБС(Пр+ГП+РезервФонд)'!I42</f>
        <v>0</v>
      </c>
      <c r="J42" s="47">
        <f>'ГРБС(Пр+ГП+РезервФонд)'!J42</f>
        <v>0</v>
      </c>
      <c r="K42" s="73">
        <f>'ГРБС(Пр+ГП+РезервФонд)'!K42</f>
        <v>0</v>
      </c>
      <c r="L42" s="49" t="e">
        <f>K42/H42*100</f>
        <v>#DIV/0!</v>
      </c>
      <c r="M42" s="42" t="e">
        <f>K42/I42*100</f>
        <v>#DIV/0!</v>
      </c>
      <c r="N42" s="42">
        <f>H42-K42</f>
        <v>0</v>
      </c>
      <c r="O42" s="42"/>
      <c r="P42" s="42"/>
      <c r="Q42" s="2"/>
    </row>
    <row r="43" spans="1:17" hidden="1" outlineLevel="1" x14ac:dyDescent="0.25">
      <c r="A43" s="32" t="s">
        <v>51</v>
      </c>
      <c r="B43" s="74" t="s">
        <v>48</v>
      </c>
      <c r="C43" s="33" t="str">
        <f>'ГРБС(Пр+ГП+РезервФонд)'!C43</f>
        <v>0405</v>
      </c>
      <c r="D43" s="33" t="str">
        <f>'ГРБС(Пр+ГП+РезервФонд)'!D43</f>
        <v>006</v>
      </c>
      <c r="E43" s="33" t="str">
        <f>'ГРБС(Пр+ГП+РезервФонд)'!E43</f>
        <v>7009040700</v>
      </c>
      <c r="F43" s="33" t="str">
        <f>'ГРБС(Пр+ГП+РезервФонд)'!F43</f>
        <v>853</v>
      </c>
      <c r="G43" s="41"/>
      <c r="H43" s="42">
        <f>'ГРБС(Пр+ГП+РезервФонд)'!H43</f>
        <v>0</v>
      </c>
      <c r="I43" s="42">
        <f>'ГРБС(Пр+ГП+РезервФонд)'!I43</f>
        <v>0</v>
      </c>
      <c r="J43" s="47">
        <f>'ГРБС(Пр+ГП+РезервФонд)'!J43</f>
        <v>0</v>
      </c>
      <c r="K43" s="73">
        <f>'ГРБС(Пр+ГП+РезервФонд)'!K43</f>
        <v>0</v>
      </c>
      <c r="L43" s="49" t="e">
        <f>K43/H43*100</f>
        <v>#DIV/0!</v>
      </c>
      <c r="M43" s="42" t="e">
        <f>K43/I43*100</f>
        <v>#DIV/0!</v>
      </c>
      <c r="N43" s="42">
        <f>H43-K43</f>
        <v>0</v>
      </c>
      <c r="O43" s="42"/>
      <c r="P43" s="42"/>
      <c r="Q43" s="2"/>
    </row>
    <row r="44" spans="1:17" hidden="1" outlineLevel="1" x14ac:dyDescent="0.25">
      <c r="A44" s="32" t="s">
        <v>51</v>
      </c>
      <c r="B44" s="74" t="s">
        <v>48</v>
      </c>
      <c r="C44" s="33" t="str">
        <f>'ГРБС(Пр+ГП+РезервФонд)'!C44</f>
        <v>0405</v>
      </c>
      <c r="D44" s="33" t="str">
        <f>'ГРБС(Пр+ГП+РезервФонд)'!D44</f>
        <v>006</v>
      </c>
      <c r="E44" s="33" t="str">
        <f>'ГРБС(Пр+ГП+РезервФонд)'!E44</f>
        <v>7009040700</v>
      </c>
      <c r="F44" s="33" t="str">
        <f>'ГРБС(Пр+ГП+РезервФонд)'!F44</f>
        <v>244</v>
      </c>
      <c r="G44" s="41"/>
      <c r="H44" s="42">
        <f>'ГРБС(Пр+ГП+РезервФонд)'!H44</f>
        <v>205680</v>
      </c>
      <c r="I44" s="42">
        <f>'ГРБС(Пр+ГП+РезервФонд)'!I44</f>
        <v>205680</v>
      </c>
      <c r="J44" s="47">
        <f>'ГРБС(Пр+ГП+РезервФонд)'!J44</f>
        <v>205680</v>
      </c>
      <c r="K44" s="73">
        <f>'ГРБС(Пр+ГП+РезервФонд)'!K44</f>
        <v>205680</v>
      </c>
      <c r="L44" s="49">
        <f>K44/H44*100</f>
        <v>100</v>
      </c>
      <c r="M44" s="42">
        <f>K44/I44*100</f>
        <v>100</v>
      </c>
      <c r="N44" s="42">
        <f>H44-K44</f>
        <v>0</v>
      </c>
      <c r="O44" s="42"/>
      <c r="P44" s="42"/>
      <c r="Q44" s="2"/>
    </row>
    <row r="45" spans="1:17" hidden="1" x14ac:dyDescent="0.25">
      <c r="A45" s="226" t="s">
        <v>50</v>
      </c>
      <c r="B45" s="227"/>
      <c r="C45" s="227"/>
      <c r="D45" s="227"/>
      <c r="E45" s="227"/>
      <c r="F45" s="227"/>
      <c r="G45" s="228"/>
      <c r="H45" s="58">
        <f>SUM(H41:H44)</f>
        <v>205680</v>
      </c>
      <c r="I45" s="58">
        <f t="shared" ref="I45:K45" si="53">SUM(I41:I44)</f>
        <v>205680</v>
      </c>
      <c r="J45" s="59">
        <f t="shared" si="53"/>
        <v>205680</v>
      </c>
      <c r="K45" s="60">
        <f t="shared" si="53"/>
        <v>205680</v>
      </c>
      <c r="L45" s="61">
        <f>K45/H45*100</f>
        <v>100</v>
      </c>
      <c r="M45" s="62">
        <f>K45/I45*100</f>
        <v>100</v>
      </c>
      <c r="N45" s="62">
        <f>H45-K45</f>
        <v>0</v>
      </c>
      <c r="O45" s="63"/>
      <c r="P45" s="63"/>
    </row>
    <row r="46" spans="1:17" ht="15.75" hidden="1" thickBo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50"/>
      <c r="L46" s="51"/>
      <c r="M46" s="52"/>
      <c r="N46" s="52"/>
      <c r="O46" s="48"/>
      <c r="P46" s="48"/>
    </row>
    <row r="47" spans="1:17" ht="21" hidden="1" customHeight="1" thickBot="1" x14ac:dyDescent="0.3">
      <c r="A47" s="229" t="s">
        <v>62</v>
      </c>
      <c r="B47" s="230"/>
      <c r="C47" s="230"/>
      <c r="D47" s="230"/>
      <c r="E47" s="230"/>
      <c r="F47" s="230"/>
      <c r="G47" s="231"/>
      <c r="H47" s="54">
        <f>H4+H5+H6+H37+H45+H21</f>
        <v>771837294</v>
      </c>
      <c r="I47" s="54">
        <f t="shared" ref="I47:K47" si="54">I4+I5+I6+I37+I45+I21</f>
        <v>771837294</v>
      </c>
      <c r="J47" s="54">
        <f t="shared" si="54"/>
        <v>748745560.29999995</v>
      </c>
      <c r="K47" s="54">
        <f t="shared" si="54"/>
        <v>748011125.53999984</v>
      </c>
      <c r="L47" s="55">
        <f t="shared" ref="L47" si="55">K47/H47*100</f>
        <v>96.913058147718871</v>
      </c>
      <c r="M47" s="56">
        <f t="shared" ref="M47" si="56">K47/I47*100</f>
        <v>96.913058147718871</v>
      </c>
      <c r="N47" s="56">
        <f t="shared" ref="N47" si="57">H47-K47</f>
        <v>23826168.460000157</v>
      </c>
      <c r="O47" s="54">
        <f>I47-K47</f>
        <v>23826168.460000157</v>
      </c>
      <c r="P47" s="57">
        <f>J47-K47</f>
        <v>734434.76000010967</v>
      </c>
    </row>
    <row r="49" spans="11:11" x14ac:dyDescent="0.25">
      <c r="K49" s="53"/>
    </row>
  </sheetData>
  <mergeCells count="14">
    <mergeCell ref="A45:G45"/>
    <mergeCell ref="A47:G47"/>
    <mergeCell ref="A39:F39"/>
    <mergeCell ref="A38:G38"/>
    <mergeCell ref="A1:P1"/>
    <mergeCell ref="A22:G22"/>
    <mergeCell ref="A36:G36"/>
    <mergeCell ref="A37:G37"/>
    <mergeCell ref="A21:G21"/>
    <mergeCell ref="A31:G31"/>
    <mergeCell ref="B15:B20"/>
    <mergeCell ref="B23:B30"/>
    <mergeCell ref="A15:A20"/>
    <mergeCell ref="A23:A30"/>
  </mergeCells>
  <pageMargins left="0.35433070866141736" right="0.35433070866141736" top="0.39370078740157483" bottom="0.19685039370078741" header="0.51181102362204722" footer="0.51181102362204722"/>
  <pageSetup paperSize="9" scale="53" fitToHeight="0" orientation="landscape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B000F0A-0B94-4A7A-AF35-0399DD35B4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ГРБС(Пр+ГП+РезервФонд)</vt:lpstr>
      <vt:lpstr>Финансирование ГосПрограммы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Константиниди Ольга Геннадьевна</dc:creator>
  <cp:lastModifiedBy>Константиниди Ольга Геннадьевна</cp:lastModifiedBy>
  <cp:lastPrinted>2023-02-06T08:29:00Z</cp:lastPrinted>
  <dcterms:created xsi:type="dcterms:W3CDTF">2020-04-02T08:15:09Z</dcterms:created>
  <dcterms:modified xsi:type="dcterms:W3CDTF">2025-01-10T04:11:16Z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07.04.2015 11_50_40).xlsx</vt:lpwstr>
  </property>
  <property fmtid="{D5CDD505-2E9C-101B-9397-08002B2CF9AE}" pid="3" name="Название отчета">
    <vt:lpwstr>Вариант (новый от 07.04.2015 11_50_40).xlsx</vt:lpwstr>
  </property>
  <property fmtid="{D5CDD505-2E9C-101B-9397-08002B2CF9AE}" pid="4" name="Версия клиента">
    <vt:lpwstr>19.2.36.1270</vt:lpwstr>
  </property>
  <property fmtid="{D5CDD505-2E9C-101B-9397-08002B2CF9AE}" pid="5" name="Версия базы">
    <vt:lpwstr>19.2.2804.80445167</vt:lpwstr>
  </property>
  <property fmtid="{D5CDD505-2E9C-101B-9397-08002B2CF9AE}" pid="6" name="Тип сервера">
    <vt:lpwstr>MSSQL</vt:lpwstr>
  </property>
  <property fmtid="{D5CDD505-2E9C-101B-9397-08002B2CF9AE}" pid="7" name="Сервер">
    <vt:lpwstr>master\s5</vt:lpwstr>
  </property>
  <property fmtid="{D5CDD505-2E9C-101B-9397-08002B2CF9AE}" pid="8" name="База">
    <vt:lpwstr>bks2020</vt:lpwstr>
  </property>
  <property fmtid="{D5CDD505-2E9C-101B-9397-08002B2CF9AE}" pid="9" name="Пользователь">
    <vt:lpwstr>gr26251_3</vt:lpwstr>
  </property>
  <property fmtid="{D5CDD505-2E9C-101B-9397-08002B2CF9AE}" pid="10" name="Шаблон">
    <vt:lpwstr>SQR_OST_LS.XLT</vt:lpwstr>
  </property>
  <property fmtid="{D5CDD505-2E9C-101B-9397-08002B2CF9AE}" pid="11" name="Локальная база">
    <vt:lpwstr>не используется</vt:lpwstr>
  </property>
</Properties>
</file>